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9885" tabRatio="937"/>
  </bookViews>
  <sheets>
    <sheet name="разраб 2019" sheetId="11" r:id="rId1"/>
    <sheet name="разраб 2020" sheetId="33" r:id="rId2"/>
    <sheet name="разраб 2021" sheetId="34" r:id="rId3"/>
    <sheet name="ДОХОДЫ ПЕРВОНАЧ" sheetId="20" state="hidden" r:id="rId4"/>
    <sheet name="РАСХОДЫ ПЕРВОНАЧ" sheetId="22" state="hidden" r:id="rId5"/>
    <sheet name="источники первонач" sheetId="23" state="hidden" r:id="rId6"/>
    <sheet name="доходы март" sheetId="26" state="hidden" r:id="rId7"/>
    <sheet name="расходы март" sheetId="27" state="hidden" r:id="rId8"/>
    <sheet name="источники март" sheetId="28" state="hidden" r:id="rId9"/>
    <sheet name="доходы ноябрь" sheetId="35" state="hidden" r:id="rId10"/>
    <sheet name="расходы ноябрь" sheetId="36" state="hidden" r:id="rId11"/>
    <sheet name="источники ноябрь" sheetId="37" state="hidden" r:id="rId12"/>
  </sheets>
  <externalReferences>
    <externalReference r:id="rId13"/>
  </externalReferences>
  <calcPr calcId="145621"/>
</workbook>
</file>

<file path=xl/calcChain.xml><?xml version="1.0" encoding="utf-8"?>
<calcChain xmlns="http://schemas.openxmlformats.org/spreadsheetml/2006/main">
  <c r="F90" i="11" l="1"/>
  <c r="F74" i="11"/>
  <c r="F66" i="11"/>
  <c r="F62" i="11"/>
  <c r="F60" i="11"/>
  <c r="G60" i="11"/>
  <c r="F58" i="11"/>
  <c r="G58" i="11"/>
  <c r="F50" i="11"/>
  <c r="G50" i="11"/>
  <c r="F38" i="11"/>
  <c r="E38" i="11"/>
  <c r="F36" i="11"/>
  <c r="F34" i="11"/>
  <c r="F32" i="11"/>
  <c r="G32" i="11"/>
  <c r="F30" i="11"/>
  <c r="F26" i="11"/>
  <c r="E26" i="11" s="1"/>
  <c r="F24" i="11"/>
  <c r="E24" i="11" s="1"/>
  <c r="F22" i="11"/>
  <c r="E22" i="11" s="1"/>
  <c r="F20" i="11"/>
  <c r="F18" i="11"/>
  <c r="G18" i="11"/>
  <c r="F16" i="11"/>
  <c r="F14" i="11"/>
  <c r="G14" i="11" s="1"/>
  <c r="F12" i="11"/>
  <c r="G12" i="11" s="1"/>
  <c r="F10" i="11"/>
  <c r="G10" i="11" s="1"/>
  <c r="F8" i="11"/>
  <c r="F6" i="11" s="1"/>
  <c r="D90" i="34"/>
  <c r="D90" i="33"/>
  <c r="D90" i="11"/>
  <c r="B90" i="34"/>
  <c r="B90" i="33"/>
  <c r="B90" i="11"/>
  <c r="D74" i="11"/>
  <c r="D66" i="11"/>
  <c r="D62" i="11"/>
  <c r="D60" i="11"/>
  <c r="D58" i="11"/>
  <c r="D50" i="11"/>
  <c r="B79" i="34"/>
  <c r="D79" i="34" s="1"/>
  <c r="B74" i="34"/>
  <c r="D74" i="34" s="1"/>
  <c r="B66" i="34"/>
  <c r="D66" i="34" s="1"/>
  <c r="B62" i="34"/>
  <c r="D62" i="34" s="1"/>
  <c r="C62" i="34" s="1"/>
  <c r="B60" i="34"/>
  <c r="D60" i="34" s="1"/>
  <c r="E60" i="34" s="1"/>
  <c r="B58" i="34"/>
  <c r="D58" i="34" s="1"/>
  <c r="C58" i="34" s="1"/>
  <c r="B50" i="34"/>
  <c r="D50" i="34" s="1"/>
  <c r="B79" i="33"/>
  <c r="D79" i="33" s="1"/>
  <c r="B74" i="33"/>
  <c r="D74" i="33" s="1"/>
  <c r="C74" i="33" s="1"/>
  <c r="B66" i="33"/>
  <c r="D66" i="33" s="1"/>
  <c r="C66" i="33" s="1"/>
  <c r="B62" i="33"/>
  <c r="D62" i="33" s="1"/>
  <c r="B60" i="33"/>
  <c r="D60" i="33" s="1"/>
  <c r="B58" i="33"/>
  <c r="D58" i="33" s="1"/>
  <c r="E58" i="33" s="1"/>
  <c r="B50" i="33"/>
  <c r="D50" i="33" s="1"/>
  <c r="E50" i="33" s="1"/>
  <c r="B74" i="11"/>
  <c r="B66" i="11"/>
  <c r="B62" i="11"/>
  <c r="B60" i="11"/>
  <c r="B58" i="11"/>
  <c r="B50" i="11"/>
  <c r="D36" i="11"/>
  <c r="E36" i="11" s="1"/>
  <c r="D34" i="11"/>
  <c r="E34" i="11" s="1"/>
  <c r="D32" i="11"/>
  <c r="D30" i="11"/>
  <c r="D26" i="11"/>
  <c r="D24" i="11"/>
  <c r="D22" i="11"/>
  <c r="D20" i="11"/>
  <c r="D18" i="11"/>
  <c r="D16" i="11"/>
  <c r="D14" i="11"/>
  <c r="D12" i="11"/>
  <c r="D10" i="11"/>
  <c r="D8" i="11"/>
  <c r="D6" i="11" s="1"/>
  <c r="B36" i="34"/>
  <c r="D36" i="34" s="1"/>
  <c r="E36" i="34" s="1"/>
  <c r="B34" i="34"/>
  <c r="D34" i="34" s="1"/>
  <c r="B32" i="34"/>
  <c r="D32" i="34" s="1"/>
  <c r="B30" i="34"/>
  <c r="D30" i="34" s="1"/>
  <c r="B26" i="34"/>
  <c r="D26" i="34" s="1"/>
  <c r="E26" i="34" s="1"/>
  <c r="B24" i="34"/>
  <c r="D24" i="34" s="1"/>
  <c r="E24" i="34" s="1"/>
  <c r="B22" i="34"/>
  <c r="D22" i="34" s="1"/>
  <c r="B20" i="34"/>
  <c r="D20" i="34" s="1"/>
  <c r="B18" i="34"/>
  <c r="D18" i="34" s="1"/>
  <c r="C18" i="34" s="1"/>
  <c r="B16" i="34"/>
  <c r="D16" i="34" s="1"/>
  <c r="E16" i="34" s="1"/>
  <c r="B14" i="34"/>
  <c r="D14" i="34" s="1"/>
  <c r="C14" i="34" s="1"/>
  <c r="B12" i="34"/>
  <c r="D12" i="34" s="1"/>
  <c r="E12" i="34" s="1"/>
  <c r="B10" i="34"/>
  <c r="D10" i="34" s="1"/>
  <c r="E10" i="34" s="1"/>
  <c r="B8" i="34"/>
  <c r="D8" i="34" s="1"/>
  <c r="C8" i="34" s="1"/>
  <c r="B36" i="33"/>
  <c r="D36" i="33" s="1"/>
  <c r="C36" i="33" s="1"/>
  <c r="B34" i="33"/>
  <c r="D34" i="33" s="1"/>
  <c r="B32" i="33"/>
  <c r="D32" i="33" s="1"/>
  <c r="B30" i="33"/>
  <c r="D30" i="33" s="1"/>
  <c r="E30" i="33" s="1"/>
  <c r="B26" i="33"/>
  <c r="D26" i="33" s="1"/>
  <c r="C26" i="33" s="1"/>
  <c r="B24" i="33"/>
  <c r="D24" i="33" s="1"/>
  <c r="C24" i="33" s="1"/>
  <c r="B22" i="33"/>
  <c r="D22" i="33" s="1"/>
  <c r="E22" i="33" s="1"/>
  <c r="B20" i="33"/>
  <c r="D20" i="33" s="1"/>
  <c r="B18" i="33"/>
  <c r="D18" i="33" s="1"/>
  <c r="C18" i="33" s="1"/>
  <c r="B16" i="33"/>
  <c r="D16" i="33" s="1"/>
  <c r="B14" i="33"/>
  <c r="D14" i="33" s="1"/>
  <c r="C14" i="33" s="1"/>
  <c r="B12" i="33"/>
  <c r="D12" i="33" s="1"/>
  <c r="B10" i="33"/>
  <c r="D10" i="33" s="1"/>
  <c r="B8" i="33"/>
  <c r="D8" i="33" s="1"/>
  <c r="B36" i="11"/>
  <c r="B34" i="11"/>
  <c r="B32" i="11"/>
  <c r="B30" i="11"/>
  <c r="C30" i="11" s="1"/>
  <c r="B26" i="11"/>
  <c r="B24" i="11"/>
  <c r="B22" i="11"/>
  <c r="B20" i="11"/>
  <c r="B18" i="11"/>
  <c r="B16" i="11"/>
  <c r="B14" i="11"/>
  <c r="B12" i="11"/>
  <c r="B10" i="11"/>
  <c r="B8" i="11"/>
  <c r="C90" i="11"/>
  <c r="C90" i="33"/>
  <c r="C74" i="11"/>
  <c r="E66" i="11"/>
  <c r="E62" i="11"/>
  <c r="C50" i="11"/>
  <c r="C20" i="11"/>
  <c r="E18" i="11"/>
  <c r="C42" i="11"/>
  <c r="E58" i="11"/>
  <c r="C24" i="11"/>
  <c r="E16" i="11"/>
  <c r="E12" i="11"/>
  <c r="B89" i="34"/>
  <c r="C32" i="11"/>
  <c r="C22" i="11"/>
  <c r="C16" i="11"/>
  <c r="C14" i="11"/>
  <c r="E38" i="34"/>
  <c r="G30" i="34"/>
  <c r="G32" i="34"/>
  <c r="G34" i="34"/>
  <c r="G36" i="34"/>
  <c r="J38" i="34"/>
  <c r="J28" i="34" s="1"/>
  <c r="I34" i="34"/>
  <c r="I18" i="34"/>
  <c r="I10" i="34"/>
  <c r="J38" i="33"/>
  <c r="J28" i="33"/>
  <c r="I34" i="33"/>
  <c r="I16" i="33"/>
  <c r="J42" i="11"/>
  <c r="J28" i="11"/>
  <c r="J44" i="11" s="1"/>
  <c r="I90" i="34"/>
  <c r="I50" i="34"/>
  <c r="I66" i="33"/>
  <c r="H80" i="33"/>
  <c r="I14" i="34"/>
  <c r="I66" i="34"/>
  <c r="J80" i="34"/>
  <c r="I62" i="33"/>
  <c r="I58" i="33"/>
  <c r="H38" i="34"/>
  <c r="I36" i="34"/>
  <c r="I32" i="34"/>
  <c r="I26" i="34"/>
  <c r="I22" i="34"/>
  <c r="I20" i="34"/>
  <c r="I12" i="34"/>
  <c r="I94" i="34"/>
  <c r="G94" i="34"/>
  <c r="E94" i="34"/>
  <c r="C94" i="34"/>
  <c r="I93" i="34"/>
  <c r="G93" i="34"/>
  <c r="E93" i="34"/>
  <c r="C93" i="34"/>
  <c r="C92" i="34"/>
  <c r="I91" i="34"/>
  <c r="G91" i="34"/>
  <c r="E91" i="34"/>
  <c r="C91" i="34"/>
  <c r="J89" i="34"/>
  <c r="J82" i="34"/>
  <c r="H89" i="34"/>
  <c r="I88" i="34"/>
  <c r="G88" i="34"/>
  <c r="E88" i="34"/>
  <c r="C88" i="34"/>
  <c r="I87" i="34"/>
  <c r="G87" i="34"/>
  <c r="E87" i="34"/>
  <c r="C87" i="34"/>
  <c r="I86" i="34"/>
  <c r="G86" i="34"/>
  <c r="E86" i="34"/>
  <c r="C86" i="34"/>
  <c r="I85" i="34"/>
  <c r="G85" i="34"/>
  <c r="E85" i="34"/>
  <c r="C85" i="34"/>
  <c r="I84" i="34"/>
  <c r="G84" i="34"/>
  <c r="E84" i="34"/>
  <c r="C84" i="34"/>
  <c r="J83" i="34"/>
  <c r="I83" i="34" s="1"/>
  <c r="H83" i="34"/>
  <c r="G83" i="34" s="1"/>
  <c r="F83" i="34"/>
  <c r="E83" i="34" s="1"/>
  <c r="D83" i="34"/>
  <c r="C83" i="34" s="1"/>
  <c r="B83" i="34"/>
  <c r="H82" i="34"/>
  <c r="I78" i="34"/>
  <c r="G78" i="34"/>
  <c r="E78" i="34"/>
  <c r="C78" i="34"/>
  <c r="I76" i="34"/>
  <c r="G76" i="34"/>
  <c r="E76" i="34"/>
  <c r="C76" i="34"/>
  <c r="I75" i="34"/>
  <c r="G75" i="34"/>
  <c r="E75" i="34"/>
  <c r="C75" i="34"/>
  <c r="I74" i="34"/>
  <c r="I72" i="34"/>
  <c r="C72" i="34"/>
  <c r="I71" i="34"/>
  <c r="G71" i="34"/>
  <c r="E71" i="34"/>
  <c r="C71" i="34"/>
  <c r="I70" i="34"/>
  <c r="G70" i="34"/>
  <c r="E70" i="34"/>
  <c r="C70" i="34"/>
  <c r="I69" i="34"/>
  <c r="G69" i="34"/>
  <c r="E69" i="34"/>
  <c r="C69" i="34"/>
  <c r="I68" i="34"/>
  <c r="G68" i="34"/>
  <c r="E68" i="34"/>
  <c r="C68" i="34"/>
  <c r="I67" i="34"/>
  <c r="G67" i="34"/>
  <c r="E67" i="34"/>
  <c r="I65" i="34"/>
  <c r="G65" i="34"/>
  <c r="E65" i="34"/>
  <c r="C65" i="34"/>
  <c r="I64" i="34"/>
  <c r="G64" i="34"/>
  <c r="E64" i="34"/>
  <c r="C64" i="34"/>
  <c r="I62" i="34"/>
  <c r="G62" i="34"/>
  <c r="G60" i="34"/>
  <c r="I58" i="34"/>
  <c r="G58" i="34"/>
  <c r="I56" i="34"/>
  <c r="G56" i="34"/>
  <c r="E56" i="34"/>
  <c r="C56" i="34"/>
  <c r="I55" i="34"/>
  <c r="G55" i="34"/>
  <c r="E55" i="34"/>
  <c r="I54" i="34"/>
  <c r="G54" i="34"/>
  <c r="E54" i="34"/>
  <c r="C54" i="34"/>
  <c r="I53" i="34"/>
  <c r="G53" i="34"/>
  <c r="E53" i="34"/>
  <c r="C53" i="34"/>
  <c r="I52" i="34"/>
  <c r="G52" i="34"/>
  <c r="E52" i="34"/>
  <c r="C52" i="34"/>
  <c r="I51" i="34"/>
  <c r="G51" i="34"/>
  <c r="E51" i="34"/>
  <c r="C51" i="34"/>
  <c r="G50" i="34"/>
  <c r="J42" i="34"/>
  <c r="H42" i="34"/>
  <c r="F42" i="34"/>
  <c r="E42" i="34" s="1"/>
  <c r="C42" i="34"/>
  <c r="I41" i="34"/>
  <c r="G41" i="34"/>
  <c r="E41" i="34"/>
  <c r="I40" i="34"/>
  <c r="G40" i="34"/>
  <c r="E40" i="34"/>
  <c r="C38" i="34"/>
  <c r="I30" i="34"/>
  <c r="I27" i="34"/>
  <c r="G27" i="34"/>
  <c r="E27" i="34"/>
  <c r="C27" i="34"/>
  <c r="G26" i="34"/>
  <c r="I24" i="34"/>
  <c r="G22" i="34"/>
  <c r="C21" i="34"/>
  <c r="G20" i="34"/>
  <c r="G18" i="34"/>
  <c r="C17" i="34"/>
  <c r="I16" i="34"/>
  <c r="G16" i="34"/>
  <c r="C15" i="34"/>
  <c r="C11" i="34"/>
  <c r="G10" i="34"/>
  <c r="I8" i="34"/>
  <c r="H6" i="34"/>
  <c r="F6" i="34"/>
  <c r="H38" i="33"/>
  <c r="H28" i="33" s="1"/>
  <c r="H44" i="33" s="1"/>
  <c r="H46" i="33" s="1"/>
  <c r="I30" i="33"/>
  <c r="I26" i="33"/>
  <c r="G22" i="33"/>
  <c r="I18" i="33"/>
  <c r="I12" i="33"/>
  <c r="I94" i="33"/>
  <c r="G94" i="33"/>
  <c r="E94" i="33"/>
  <c r="C94" i="33"/>
  <c r="I93" i="33"/>
  <c r="G93" i="33"/>
  <c r="E93" i="33"/>
  <c r="C93" i="33"/>
  <c r="C92" i="33"/>
  <c r="I91" i="33"/>
  <c r="G91" i="33"/>
  <c r="E91" i="33"/>
  <c r="C91" i="33"/>
  <c r="B89" i="33"/>
  <c r="B82" i="33"/>
  <c r="J89" i="33"/>
  <c r="J82" i="33"/>
  <c r="I88" i="33"/>
  <c r="G88" i="33"/>
  <c r="E88" i="33"/>
  <c r="C88" i="33"/>
  <c r="I87" i="33"/>
  <c r="G87" i="33"/>
  <c r="E87" i="33"/>
  <c r="C87" i="33"/>
  <c r="I86" i="33"/>
  <c r="G86" i="33"/>
  <c r="E86" i="33"/>
  <c r="C86" i="33"/>
  <c r="I85" i="33"/>
  <c r="G85" i="33"/>
  <c r="E85" i="33"/>
  <c r="C85" i="33"/>
  <c r="I84" i="33"/>
  <c r="G84" i="33"/>
  <c r="E84" i="33"/>
  <c r="C84" i="33"/>
  <c r="J83" i="33"/>
  <c r="I83" i="33"/>
  <c r="H83" i="33"/>
  <c r="G83" i="33"/>
  <c r="F83" i="33"/>
  <c r="E83" i="33"/>
  <c r="D83" i="33"/>
  <c r="C83" i="33"/>
  <c r="B83" i="33"/>
  <c r="I78" i="33"/>
  <c r="G78" i="33"/>
  <c r="E78" i="33"/>
  <c r="C78" i="33"/>
  <c r="I76" i="33"/>
  <c r="G76" i="33"/>
  <c r="E76" i="33"/>
  <c r="C76" i="33"/>
  <c r="I75" i="33"/>
  <c r="G75" i="33"/>
  <c r="E75" i="33"/>
  <c r="C75" i="33"/>
  <c r="I74" i="33"/>
  <c r="G74" i="33"/>
  <c r="I72" i="33"/>
  <c r="E72" i="33"/>
  <c r="C72" i="33"/>
  <c r="I71" i="33"/>
  <c r="G71" i="33"/>
  <c r="E71" i="33"/>
  <c r="C71" i="33"/>
  <c r="I70" i="33"/>
  <c r="G70" i="33"/>
  <c r="E70" i="33"/>
  <c r="C70" i="33"/>
  <c r="I69" i="33"/>
  <c r="G69" i="33"/>
  <c r="E69" i="33"/>
  <c r="C69" i="33"/>
  <c r="I68" i="33"/>
  <c r="G68" i="33"/>
  <c r="E68" i="33"/>
  <c r="C68" i="33"/>
  <c r="I67" i="33"/>
  <c r="G67" i="33"/>
  <c r="E67" i="33"/>
  <c r="G66" i="33"/>
  <c r="I65" i="33"/>
  <c r="G65" i="33"/>
  <c r="E65" i="33"/>
  <c r="C65" i="33"/>
  <c r="I64" i="33"/>
  <c r="G64" i="33"/>
  <c r="E64" i="33"/>
  <c r="C64" i="33"/>
  <c r="I60" i="33"/>
  <c r="G58" i="33"/>
  <c r="I56" i="33"/>
  <c r="G56" i="33"/>
  <c r="E56" i="33"/>
  <c r="C56" i="33"/>
  <c r="I55" i="33"/>
  <c r="G55" i="33"/>
  <c r="E55" i="33"/>
  <c r="I54" i="33"/>
  <c r="G54" i="33"/>
  <c r="E54" i="33"/>
  <c r="C54" i="33"/>
  <c r="I53" i="33"/>
  <c r="G53" i="33"/>
  <c r="E53" i="33"/>
  <c r="C53" i="33"/>
  <c r="I52" i="33"/>
  <c r="G52" i="33"/>
  <c r="E52" i="33"/>
  <c r="C52" i="33"/>
  <c r="I51" i="33"/>
  <c r="G51" i="33"/>
  <c r="E51" i="33"/>
  <c r="C51" i="33"/>
  <c r="I50" i="33"/>
  <c r="J42" i="33"/>
  <c r="H42" i="33"/>
  <c r="F42" i="33"/>
  <c r="E42" i="33"/>
  <c r="C42" i="33"/>
  <c r="I41" i="33"/>
  <c r="G41" i="33"/>
  <c r="E41" i="33"/>
  <c r="I40" i="33"/>
  <c r="G40" i="33"/>
  <c r="E40" i="33"/>
  <c r="E38" i="33"/>
  <c r="C38" i="33"/>
  <c r="G34" i="33"/>
  <c r="I32" i="33"/>
  <c r="G32" i="33"/>
  <c r="G30" i="33"/>
  <c r="I27" i="33"/>
  <c r="G27" i="33"/>
  <c r="E27" i="33"/>
  <c r="C27" i="33"/>
  <c r="I24" i="33"/>
  <c r="G24" i="33"/>
  <c r="I22" i="33"/>
  <c r="C21" i="33"/>
  <c r="I20" i="33"/>
  <c r="G20" i="33"/>
  <c r="C17" i="33"/>
  <c r="C15" i="33"/>
  <c r="I14" i="33"/>
  <c r="G12" i="33"/>
  <c r="C11" i="33"/>
  <c r="I8" i="33"/>
  <c r="I32" i="11"/>
  <c r="I22" i="11"/>
  <c r="I18" i="11"/>
  <c r="I12" i="11"/>
  <c r="I8" i="11"/>
  <c r="H89" i="11"/>
  <c r="G74" i="11"/>
  <c r="G62" i="11"/>
  <c r="I38" i="11"/>
  <c r="I36" i="11"/>
  <c r="G34" i="11"/>
  <c r="I26" i="11"/>
  <c r="I24" i="11"/>
  <c r="I20" i="11"/>
  <c r="I16" i="11"/>
  <c r="D89" i="11"/>
  <c r="D82" i="11" s="1"/>
  <c r="B89" i="11"/>
  <c r="E20" i="11"/>
  <c r="E14" i="11"/>
  <c r="C38" i="11"/>
  <c r="I66" i="11"/>
  <c r="J89" i="11"/>
  <c r="I89" i="11"/>
  <c r="J82" i="11"/>
  <c r="I14" i="11"/>
  <c r="I94" i="11"/>
  <c r="I93" i="11"/>
  <c r="I91" i="11"/>
  <c r="I88" i="11"/>
  <c r="I87" i="11"/>
  <c r="I86" i="11"/>
  <c r="I85" i="11"/>
  <c r="I84" i="11"/>
  <c r="J83" i="11"/>
  <c r="I78" i="11"/>
  <c r="I76" i="11"/>
  <c r="I75" i="11"/>
  <c r="I71" i="11"/>
  <c r="I70" i="11"/>
  <c r="I69" i="11"/>
  <c r="I68" i="11"/>
  <c r="I67" i="11"/>
  <c r="I65" i="11"/>
  <c r="I64" i="11"/>
  <c r="I58" i="11"/>
  <c r="I56" i="11"/>
  <c r="I55" i="11"/>
  <c r="I54" i="11"/>
  <c r="I53" i="11"/>
  <c r="I52" i="11"/>
  <c r="I51" i="11"/>
  <c r="I41" i="11"/>
  <c r="I40" i="11"/>
  <c r="I27" i="11"/>
  <c r="G36" i="11"/>
  <c r="G22" i="11"/>
  <c r="G66" i="11"/>
  <c r="G94" i="11"/>
  <c r="G93" i="11"/>
  <c r="G91" i="11"/>
  <c r="G88" i="11"/>
  <c r="G87" i="11"/>
  <c r="G86" i="11"/>
  <c r="G85" i="11"/>
  <c r="G84" i="11"/>
  <c r="H83" i="11"/>
  <c r="G78" i="11"/>
  <c r="G76" i="11"/>
  <c r="G75" i="11"/>
  <c r="G72" i="11"/>
  <c r="G71" i="11"/>
  <c r="G70" i="11"/>
  <c r="G69" i="11"/>
  <c r="G68" i="11"/>
  <c r="G67" i="11"/>
  <c r="G65" i="11"/>
  <c r="G64" i="11"/>
  <c r="G56" i="11"/>
  <c r="G55" i="11"/>
  <c r="G54" i="11"/>
  <c r="G53" i="11"/>
  <c r="G52" i="11"/>
  <c r="G51" i="11"/>
  <c r="G41" i="11"/>
  <c r="G40" i="11"/>
  <c r="G27" i="11"/>
  <c r="E71" i="11"/>
  <c r="E70" i="11"/>
  <c r="E69" i="11"/>
  <c r="E68" i="11"/>
  <c r="E67" i="11"/>
  <c r="E65" i="11"/>
  <c r="E64" i="11"/>
  <c r="E56" i="11"/>
  <c r="E55" i="11"/>
  <c r="E54" i="11"/>
  <c r="E53" i="11"/>
  <c r="E52" i="11"/>
  <c r="E51" i="11"/>
  <c r="E41" i="11"/>
  <c r="E40" i="11"/>
  <c r="E42" i="11"/>
  <c r="E94" i="11"/>
  <c r="E93" i="11"/>
  <c r="E91" i="11"/>
  <c r="E88" i="11"/>
  <c r="E87" i="11"/>
  <c r="E86" i="11"/>
  <c r="E85" i="11"/>
  <c r="E84" i="11"/>
  <c r="F83" i="11"/>
  <c r="G83" i="11" s="1"/>
  <c r="E78" i="11"/>
  <c r="E76" i="11"/>
  <c r="E75" i="11"/>
  <c r="E72" i="11"/>
  <c r="E27" i="11"/>
  <c r="C94" i="11"/>
  <c r="C93" i="11"/>
  <c r="C92" i="11"/>
  <c r="C91" i="11"/>
  <c r="C88" i="11"/>
  <c r="C87" i="11"/>
  <c r="C86" i="11"/>
  <c r="C85" i="11"/>
  <c r="C84" i="11"/>
  <c r="D83" i="11"/>
  <c r="B83" i="11"/>
  <c r="B78" i="11"/>
  <c r="C78" i="11"/>
  <c r="C72" i="11"/>
  <c r="C76" i="11"/>
  <c r="C75" i="11"/>
  <c r="C71" i="11"/>
  <c r="C70" i="11"/>
  <c r="C69" i="11"/>
  <c r="C68" i="11"/>
  <c r="C65" i="11"/>
  <c r="C64" i="11"/>
  <c r="C54" i="11"/>
  <c r="C53" i="11"/>
  <c r="C52" i="11"/>
  <c r="C51" i="11"/>
  <c r="C27" i="11"/>
  <c r="C21" i="11"/>
  <c r="C17" i="11"/>
  <c r="C15" i="11"/>
  <c r="C11" i="11"/>
  <c r="C56" i="11"/>
  <c r="F89" i="11"/>
  <c r="F82" i="11" s="1"/>
  <c r="H82" i="11"/>
  <c r="G90" i="11"/>
  <c r="I74" i="11"/>
  <c r="I60" i="11"/>
  <c r="I62" i="11"/>
  <c r="F80" i="34"/>
  <c r="G12" i="34"/>
  <c r="G14" i="34"/>
  <c r="G66" i="34"/>
  <c r="G74" i="34"/>
  <c r="D89" i="34"/>
  <c r="D82" i="34"/>
  <c r="C82" i="34" s="1"/>
  <c r="G90" i="34"/>
  <c r="F89" i="34"/>
  <c r="E89" i="34" s="1"/>
  <c r="G89" i="34"/>
  <c r="I90" i="11"/>
  <c r="G8" i="33"/>
  <c r="G14" i="33"/>
  <c r="J80" i="11"/>
  <c r="F6" i="33"/>
  <c r="G16" i="33"/>
  <c r="G62" i="33"/>
  <c r="G72" i="33"/>
  <c r="I90" i="33"/>
  <c r="F28" i="33"/>
  <c r="F44" i="33" s="1"/>
  <c r="F46" i="33"/>
  <c r="F48" i="33" s="1"/>
  <c r="H89" i="33"/>
  <c r="I89" i="33"/>
  <c r="F82" i="34"/>
  <c r="I60" i="34"/>
  <c r="I80" i="34" s="1"/>
  <c r="J80" i="33"/>
  <c r="J6" i="34"/>
  <c r="I30" i="11"/>
  <c r="J6" i="33"/>
  <c r="J6" i="11"/>
  <c r="G18" i="33"/>
  <c r="I72" i="11"/>
  <c r="I83" i="11"/>
  <c r="I10" i="11"/>
  <c r="I6" i="11" s="1"/>
  <c r="I44" i="11" s="1"/>
  <c r="G90" i="33"/>
  <c r="F89" i="33"/>
  <c r="F82" i="33" s="1"/>
  <c r="E82" i="33" s="1"/>
  <c r="F28" i="34"/>
  <c r="G60" i="33"/>
  <c r="G36" i="33"/>
  <c r="G28" i="33"/>
  <c r="I36" i="33"/>
  <c r="G16" i="11"/>
  <c r="H28" i="11"/>
  <c r="G26" i="33"/>
  <c r="F80" i="33"/>
  <c r="G50" i="33"/>
  <c r="I34" i="11"/>
  <c r="I28" i="11"/>
  <c r="I10" i="33"/>
  <c r="I6" i="33"/>
  <c r="G10" i="33"/>
  <c r="G6" i="33"/>
  <c r="H6" i="33"/>
  <c r="H6" i="11"/>
  <c r="H44" i="11" s="1"/>
  <c r="G8" i="34"/>
  <c r="G6" i="34"/>
  <c r="G24" i="34"/>
  <c r="E72" i="34"/>
  <c r="G72" i="34"/>
  <c r="I50" i="11"/>
  <c r="H80" i="11"/>
  <c r="H80" i="34"/>
  <c r="G20" i="11"/>
  <c r="G30" i="11"/>
  <c r="F44" i="34"/>
  <c r="G80" i="33"/>
  <c r="H46" i="11"/>
  <c r="H48" i="11" s="1"/>
  <c r="E90" i="34"/>
  <c r="I42" i="11"/>
  <c r="C26" i="34"/>
  <c r="B6" i="33"/>
  <c r="C24" i="34"/>
  <c r="E24" i="33"/>
  <c r="H28" i="34"/>
  <c r="H44" i="34"/>
  <c r="H46" i="34" s="1"/>
  <c r="E14" i="34"/>
  <c r="E36" i="33"/>
  <c r="E8" i="34"/>
  <c r="E18" i="33"/>
  <c r="E26" i="33"/>
  <c r="G42" i="11"/>
  <c r="I82" i="11"/>
  <c r="G82" i="11"/>
  <c r="I80" i="11"/>
  <c r="H82" i="33"/>
  <c r="I82" i="33" s="1"/>
  <c r="G82" i="33"/>
  <c r="I80" i="33"/>
  <c r="G44" i="33"/>
  <c r="I82" i="34"/>
  <c r="I89" i="34"/>
  <c r="G82" i="34"/>
  <c r="G80" i="34"/>
  <c r="F46" i="34"/>
  <c r="F48" i="34"/>
  <c r="G28" i="34"/>
  <c r="G44" i="34"/>
  <c r="I6" i="34"/>
  <c r="D89" i="33"/>
  <c r="C89" i="33"/>
  <c r="E90" i="33"/>
  <c r="E90" i="11"/>
  <c r="C89" i="34"/>
  <c r="B82" i="34"/>
  <c r="C90" i="34"/>
  <c r="E66" i="33"/>
  <c r="E74" i="33"/>
  <c r="E62" i="34"/>
  <c r="E58" i="34"/>
  <c r="C50" i="33"/>
  <c r="C58" i="33"/>
  <c r="C62" i="11"/>
  <c r="C58" i="11"/>
  <c r="D80" i="33"/>
  <c r="E13" i="28"/>
  <c r="E60" i="33"/>
  <c r="C60" i="33"/>
  <c r="E74" i="11"/>
  <c r="B80" i="33"/>
  <c r="E3" i="22" s="1"/>
  <c r="B80" i="34"/>
  <c r="F3" i="22" s="1"/>
  <c r="E30" i="11"/>
  <c r="C36" i="34"/>
  <c r="C36" i="11"/>
  <c r="E18" i="34"/>
  <c r="C10" i="11"/>
  <c r="C10" i="34"/>
  <c r="E14" i="33"/>
  <c r="D28" i="11"/>
  <c r="C18" i="11"/>
  <c r="C26" i="11"/>
  <c r="C30" i="33"/>
  <c r="C34" i="11"/>
  <c r="D28" i="33"/>
  <c r="E28" i="33" s="1"/>
  <c r="B28" i="33"/>
  <c r="C12" i="11"/>
  <c r="B28" i="11"/>
  <c r="C28" i="11" s="1"/>
  <c r="C44" i="11" s="1"/>
  <c r="B28" i="34"/>
  <c r="D82" i="33"/>
  <c r="E60" i="11"/>
  <c r="C60" i="34"/>
  <c r="D80" i="34"/>
  <c r="C60" i="11"/>
  <c r="C66" i="11"/>
  <c r="C89" i="11"/>
  <c r="E89" i="11"/>
  <c r="C82" i="33"/>
  <c r="E82" i="11"/>
  <c r="F13" i="28"/>
  <c r="E80" i="33"/>
  <c r="D80" i="11"/>
  <c r="D3" i="27" s="1"/>
  <c r="C80" i="33"/>
  <c r="B80" i="11"/>
  <c r="D3" i="22" s="1"/>
  <c r="D13" i="23"/>
  <c r="D28" i="34"/>
  <c r="E28" i="34"/>
  <c r="C16" i="34"/>
  <c r="C12" i="34"/>
  <c r="D6" i="34"/>
  <c r="C22" i="33"/>
  <c r="D6" i="33"/>
  <c r="D44" i="11"/>
  <c r="C86" i="26" s="1"/>
  <c r="D12" i="28"/>
  <c r="C8" i="11"/>
  <c r="B44" i="33"/>
  <c r="D78" i="20" s="1"/>
  <c r="B6" i="11"/>
  <c r="C6" i="11"/>
  <c r="C80" i="11"/>
  <c r="D44" i="34"/>
  <c r="E86" i="26" s="1"/>
  <c r="D46" i="34"/>
  <c r="D48" i="34" s="1"/>
  <c r="C28" i="34"/>
  <c r="F12" i="28"/>
  <c r="G24" i="11"/>
  <c r="G26" i="11"/>
  <c r="E10" i="11"/>
  <c r="E8" i="11"/>
  <c r="E6" i="11" s="1"/>
  <c r="G42" i="33"/>
  <c r="I42" i="34"/>
  <c r="F80" i="11"/>
  <c r="E50" i="11"/>
  <c r="I42" i="33"/>
  <c r="I38" i="34"/>
  <c r="I28" i="34" s="1"/>
  <c r="I44" i="34" s="1"/>
  <c r="G28" i="11"/>
  <c r="E32" i="11"/>
  <c r="F28" i="11"/>
  <c r="E28" i="11"/>
  <c r="E44" i="11" s="1"/>
  <c r="H48" i="34"/>
  <c r="G46" i="34"/>
  <c r="H48" i="33"/>
  <c r="G46" i="33"/>
  <c r="G42" i="34"/>
  <c r="I38" i="33"/>
  <c r="I28" i="33" s="1"/>
  <c r="I44" i="33" s="1"/>
  <c r="G80" i="11"/>
  <c r="F44" i="11"/>
  <c r="C102" i="35" s="1"/>
  <c r="E13" i="37"/>
  <c r="F46" i="11"/>
  <c r="G46" i="11"/>
  <c r="F48" i="11"/>
  <c r="F3" i="27" l="1"/>
  <c r="F3" i="36"/>
  <c r="B82" i="11"/>
  <c r="C83" i="11"/>
  <c r="J44" i="34"/>
  <c r="J46" i="34" s="1"/>
  <c r="C8" i="33"/>
  <c r="E8" i="33"/>
  <c r="E12" i="33"/>
  <c r="C12" i="33"/>
  <c r="E16" i="33"/>
  <c r="C16" i="33"/>
  <c r="C20" i="33"/>
  <c r="E20" i="33"/>
  <c r="C34" i="33"/>
  <c r="E34" i="33"/>
  <c r="C20" i="34"/>
  <c r="C6" i="34" s="1"/>
  <c r="C44" i="34" s="1"/>
  <c r="E20" i="34"/>
  <c r="E30" i="34"/>
  <c r="C30" i="34"/>
  <c r="C34" i="34"/>
  <c r="E34" i="34"/>
  <c r="C74" i="34"/>
  <c r="E74" i="34"/>
  <c r="E80" i="11"/>
  <c r="E14" i="37"/>
  <c r="D3" i="36"/>
  <c r="E46" i="34"/>
  <c r="B46" i="33"/>
  <c r="B48" i="33" s="1"/>
  <c r="D46" i="11"/>
  <c r="D13" i="28"/>
  <c r="B44" i="11"/>
  <c r="E12" i="23"/>
  <c r="D44" i="33"/>
  <c r="C28" i="33"/>
  <c r="C80" i="34"/>
  <c r="E80" i="34"/>
  <c r="F13" i="23"/>
  <c r="E13" i="23"/>
  <c r="E3" i="36"/>
  <c r="E3" i="27"/>
  <c r="E89" i="33"/>
  <c r="G89" i="11"/>
  <c r="G89" i="33"/>
  <c r="E83" i="11"/>
  <c r="E82" i="34"/>
  <c r="C82" i="11"/>
  <c r="J46" i="11"/>
  <c r="J44" i="33"/>
  <c r="J46" i="33" s="1"/>
  <c r="E10" i="33"/>
  <c r="C10" i="33"/>
  <c r="E32" i="33"/>
  <c r="C32" i="33"/>
  <c r="E22" i="34"/>
  <c r="C22" i="34"/>
  <c r="E32" i="34"/>
  <c r="C32" i="34"/>
  <c r="E62" i="33"/>
  <c r="C62" i="33"/>
  <c r="C50" i="34"/>
  <c r="E50" i="34"/>
  <c r="C66" i="34"/>
  <c r="E66" i="34"/>
  <c r="G8" i="11"/>
  <c r="G6" i="11" s="1"/>
  <c r="G44" i="11" s="1"/>
  <c r="B6" i="34"/>
  <c r="B44" i="34" s="1"/>
  <c r="I46" i="11" l="1"/>
  <c r="J48" i="11"/>
  <c r="D86" i="26"/>
  <c r="D46" i="33"/>
  <c r="E12" i="28"/>
  <c r="C78" i="20"/>
  <c r="D12" i="23"/>
  <c r="B46" i="11"/>
  <c r="B48" i="11" s="1"/>
  <c r="D48" i="11"/>
  <c r="E46" i="11"/>
  <c r="C46" i="11"/>
  <c r="E6" i="34"/>
  <c r="E44" i="34" s="1"/>
  <c r="E6" i="33"/>
  <c r="E44" i="33" s="1"/>
  <c r="J48" i="34"/>
  <c r="I46" i="34"/>
  <c r="E78" i="20"/>
  <c r="B46" i="34"/>
  <c r="F12" i="23"/>
  <c r="I46" i="33"/>
  <c r="J48" i="33"/>
  <c r="C6" i="33"/>
  <c r="C44" i="33" s="1"/>
  <c r="C46" i="33" l="1"/>
  <c r="E46" i="33"/>
  <c r="D48" i="33"/>
  <c r="B48" i="34"/>
  <c r="C46" i="34"/>
</calcChain>
</file>

<file path=xl/sharedStrings.xml><?xml version="1.0" encoding="utf-8"?>
<sst xmlns="http://schemas.openxmlformats.org/spreadsheetml/2006/main" count="1009" uniqueCount="280">
  <si>
    <t>ДОХОДЫ</t>
  </si>
  <si>
    <t>НАЛОГ НА ДОХОДЫ ФИЗИЧЕСКИХ ЛИЦ</t>
  </si>
  <si>
    <t>ЗЕМЕЛЬНЫЙ НАЛОГ</t>
  </si>
  <si>
    <t>БЕЗВОЗМЕЗДНЫЕ ПОСТУПЛЕНИЯ</t>
  </si>
  <si>
    <t>НАЛОГИ НА СОВОКУПНЫЙ ДОХОД</t>
  </si>
  <si>
    <t>Разработочная таблица к решению сессии "О внесении изменений</t>
  </si>
  <si>
    <t xml:space="preserve"> руб.</t>
  </si>
  <si>
    <t>Наименование показателей</t>
  </si>
  <si>
    <t>Утвержден-ный бюджет</t>
  </si>
  <si>
    <t>Бюджет с внес. изм-ями</t>
  </si>
  <si>
    <t>НАЛОГ НА ИМУЩЕСТВО</t>
  </si>
  <si>
    <t>ДОХОДЫ ОТ ИСПОЛЬЗОВАНИЯ ИМУЩЕСТВА</t>
  </si>
  <si>
    <t>ДОХОДЫ ОТ ОКАЗАНИЯ ПЛАТНЫХ УСЛУГ</t>
  </si>
  <si>
    <t/>
  </si>
  <si>
    <t>ДОТАЦИИ</t>
  </si>
  <si>
    <t>СУБВЕНЦИИ</t>
  </si>
  <si>
    <t>МЕЖБЮДЖЕТНЫЕ ТРАНСФЕРТЫ</t>
  </si>
  <si>
    <t xml:space="preserve">ДОХОДЫ БЮДЖЕТОВ БЮДЖЕТНОЙ СИСТЕМЫ РОССИЙСКОЙ ФЕДЕРАЦИИ ОТ ВОЗВРАТА ОСТАТКОВ СУБСИДИЙ. СУБВЕНЦИЙ И ИНЫХ МЕЖБЮДЖЕТНЫХ ТРАНСФЕРТОВ, ИМЕЮЩИХ ЦЕЛЕВОЕ НАЗНАЧЕНИЕ, ПРОШЛЫХ ЛЕТ </t>
  </si>
  <si>
    <t>ВОЗВРАТ ОСТАТКОВ СУБСИДИЙ, СУБВЕНЦИЙ И МЕЖБЮДЖЕТНЫХ ТРАНСФЕРТОВ</t>
  </si>
  <si>
    <t>ВСЕГО ДОХОДОВ</t>
  </si>
  <si>
    <t>Профицит (+), дефицит (-)</t>
  </si>
  <si>
    <t>РАСХОДЫ</t>
  </si>
  <si>
    <t>ОБЩЕГОСУДАРСТВЕННЫЕ ВОПРОСЫ</t>
  </si>
  <si>
    <t xml:space="preserve">ПРАВООХРАНИТЕЛЬНАЯ  ДЕЯТЕЛЬНОСТЬ </t>
  </si>
  <si>
    <t>НАЦИОНАЛЬНАЯ ЭКОНОМИКА</t>
  </si>
  <si>
    <t>НАЦИОНАЛЬНАЯ ОБОРОНА</t>
  </si>
  <si>
    <t>ЖИЛИЩНО-КОММУНАЛЬНОЕ ХОЗЯЙСТВО</t>
  </si>
  <si>
    <t>ОБРАЗОВАНИЕ</t>
  </si>
  <si>
    <t>КУЛЬТУРА, ИСКУССТВО И КИНЕМАТОГРАФИЯ</t>
  </si>
  <si>
    <t xml:space="preserve">ЗДРАВООХРАНЕНИЕ </t>
  </si>
  <si>
    <t>ФИЗИЧЕСКАЯ КУЛЬТУРА</t>
  </si>
  <si>
    <t>СОЦИАЛЬНАЯ ПОЛИТИКА</t>
  </si>
  <si>
    <t>ИТОГО РАСХОДОВ:</t>
  </si>
  <si>
    <t>Источники внутреннего финансирования дефицита бюджета</t>
  </si>
  <si>
    <t>Бюджетные ссуды, полученные от кредитных организаций</t>
  </si>
  <si>
    <t>Получение ссуды</t>
  </si>
  <si>
    <t>Погашение основной суммы задолженности</t>
  </si>
  <si>
    <t>Продажа земельных участков</t>
  </si>
  <si>
    <t>Изменение остатков на счетах</t>
  </si>
  <si>
    <t>остатки на начало года</t>
  </si>
  <si>
    <t>остатки на конец года</t>
  </si>
  <si>
    <t xml:space="preserve">СУБСИДИИ </t>
  </si>
  <si>
    <t>НАЦИОНАЛЬНАЯ БЕЗОПАСНОСТЬ И ПРАВООХРАНИТЕЛЬНАЯ ДЕЯТЕЛЬНОСТЬ</t>
  </si>
  <si>
    <t>ПРОЧИЕ БЕЗВОЗМЕЗДНЫЕ ПОСТУПЛЕНИЯ</t>
  </si>
  <si>
    <t>АКЦИЗЫ</t>
  </si>
  <si>
    <t>ПРОЧИЕ НЕНАЛОГОВЫЕ ДОХОДЫ</t>
  </si>
  <si>
    <t>Поступление доходов в бюджет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</si>
  <si>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</si>
  <si>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Код бюджетной классификации Российской Федерации</t>
  </si>
  <si>
    <t>Сумма</t>
  </si>
  <si>
    <t>1</t>
  </si>
  <si>
    <t>3</t>
  </si>
  <si>
    <t>5</t>
  </si>
  <si>
    <t>6</t>
  </si>
  <si>
    <t>7</t>
  </si>
  <si>
    <t>НАЛОГОВЫЕ И НЕНАЛОГОВЫЕ ДОХОДЫ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</si>
  <si>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</si>
  <si>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</si>
  <si>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</si>
  <si>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</si>
  <si>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</si>
  <si>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</si>
  <si>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</si>
  <si>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</si>
  <si>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</si>
  <si>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</si>
  <si>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</si>
  <si>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</si>
  <si>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</si>
  <si>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</si>
  <si>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</si>
  <si>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</si>
  <si>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</si>
  <si>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</si>
  <si>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</si>
  <si>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</si>
  <si>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</si>
  <si>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</si>
  <si>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</si>
  <si>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</si>
  <si>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поселений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</si>
  <si>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</si>
  <si>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</si>
  <si>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</si>
  <si>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</si>
  <si>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</si>
  <si>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</si>
  <si>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Субвенции бюджетам на государственную регистрацию актов гражданского состояния</t>
  </si>
  <si>
    <t>Субвенции бюджетам городских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</si>
  <si>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</si>
  <si>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</si>
  <si>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</si>
  <si>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</si>
  <si>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</si>
  <si>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</si>
  <si>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</si>
  <si>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</si>
  <si>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приложение 1,2</t>
  </si>
  <si>
    <t xml:space="preserve"> (рублей)</t>
  </si>
  <si>
    <t>Наименование</t>
  </si>
  <si>
    <t>Рз</t>
  </si>
  <si>
    <t>ПР</t>
  </si>
  <si>
    <t>Всего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</si>
  <si>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</si>
  <si>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</si>
  <si>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</si>
  <si>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</si>
  <si>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</si>
  <si>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</si>
  <si>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</si>
  <si>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</si>
  <si>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</si>
  <si>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</si>
  <si>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</si>
  <si>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</si>
  <si>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</si>
  <si>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Транспорт</t>
  </si>
  <si>
    <t>08</t>
  </si>
  <si>
    <t>Дорожное хозяйство (дорожные фонды)</t>
  </si>
  <si>
    <t>05</t>
  </si>
  <si>
    <t>Жилищное хозяйство</t>
  </si>
  <si>
    <t>Коммунальное хозяйство</t>
  </si>
  <si>
    <t>02</t>
  </si>
  <si>
    <t>Благоустройство</t>
  </si>
  <si>
    <t>07</t>
  </si>
  <si>
    <t>Другие вопросы в области образования</t>
  </si>
  <si>
    <t>10</t>
  </si>
  <si>
    <t>Пенсионное обеспечение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</si>
  <si>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</si>
  <si>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</si>
  <si>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</si>
  <si>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ШТРАФЫ</t>
  </si>
  <si>
    <t>№ п/п</t>
  </si>
  <si>
    <t>Код</t>
  </si>
  <si>
    <t>01 05 02 01 13 0000 510</t>
  </si>
  <si>
    <t>01 05 02 01 13 0000 610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</si>
  <si>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</si>
  <si>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</si>
  <si>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</si>
  <si>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</si>
  <si>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ДОХОДЫ ОТ ПРОДАЖИ ЗЕМЛИ, ИМУЩЕСТВА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</si>
  <si>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</si>
  <si>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</si>
  <si>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Поправки март</t>
  </si>
  <si>
    <t>Поправки август</t>
  </si>
  <si>
    <t>Поправки 23 декабря</t>
  </si>
  <si>
    <t xml:space="preserve">
(руб.)</t>
  </si>
  <si>
    <t>Бюджет с внес. изм-ями на 25.08</t>
  </si>
  <si>
    <t>99</t>
  </si>
  <si>
    <t>условные</t>
  </si>
  <si>
    <t>и дополнений в бюджет ГП Жешарт на 2019 год"</t>
  </si>
  <si>
    <t xml:space="preserve">1 00 00 000 00 0000 000 </t>
  </si>
  <si>
    <t xml:space="preserve">1 01 00 000 00 0000 000 </t>
  </si>
  <si>
    <t xml:space="preserve">1 01 02 000 01 0000 110 </t>
  </si>
  <si>
    <t xml:space="preserve">1 03 00 000 00 0000 000 </t>
  </si>
  <si>
    <t xml:space="preserve">1 03 02 000 01 0000 110 </t>
  </si>
  <si>
    <t xml:space="preserve">1 03 02 230 01 0000 110 </t>
  </si>
  <si>
    <t xml:space="preserve">1 03 02 240 01 0000 110 </t>
  </si>
  <si>
    <t xml:space="preserve">1 03 02 250 01 0000 110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</si>
  <si>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</si>
  <si>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1 03 02 260 01 0000 110 </t>
  </si>
  <si>
    <t xml:space="preserve">1 05 00 000 00 0000 000 </t>
  </si>
  <si>
    <t xml:space="preserve">1 05 03 000 01 0000 110 </t>
  </si>
  <si>
    <t xml:space="preserve">1 06 00 000 00 0000 000 </t>
  </si>
  <si>
    <t xml:space="preserve">1 06 01 000 00 0000 110 </t>
  </si>
  <si>
    <t xml:space="preserve">1 06 01 030 13 0000 110 </t>
  </si>
  <si>
    <t xml:space="preserve">1 06 06 000 00 0000 110 </t>
  </si>
  <si>
    <t xml:space="preserve">1 06 06 030 00 0000 110 </t>
  </si>
  <si>
    <t xml:space="preserve">1 06 06 033 13 0000 110 </t>
  </si>
  <si>
    <t xml:space="preserve">1 06 06 040 00 0000 110 </t>
  </si>
  <si>
    <t xml:space="preserve">1 06 06 043 13 0000 110 </t>
  </si>
  <si>
    <t xml:space="preserve">1 11 00 000 00 0000 000 </t>
  </si>
  <si>
    <t xml:space="preserve">1 11 05 000 00 0000 120 </t>
  </si>
  <si>
    <t xml:space="preserve">1 11 05 010 00 0000 120 </t>
  </si>
  <si>
    <t xml:space="preserve">1 11 05 013 13 0000 120 </t>
  </si>
  <si>
    <t xml:space="preserve">1 11 09 000 00 0000 120 </t>
  </si>
  <si>
    <t xml:space="preserve">1 11 09 040 00 0000 120 </t>
  </si>
  <si>
    <t xml:space="preserve">1 11 09 045 13 0000 120 </t>
  </si>
  <si>
    <t xml:space="preserve">1 13 00 000 00 0000 000 </t>
  </si>
  <si>
    <t xml:space="preserve">1 13 01 000 00 0000 130 </t>
  </si>
  <si>
    <t xml:space="preserve">1 13 01 990 00 0000 130 </t>
  </si>
  <si>
    <t xml:space="preserve">1 13 01 995 13 0000 130 </t>
  </si>
  <si>
    <t xml:space="preserve">1 16 00 000 00 0000 000 </t>
  </si>
  <si>
    <t xml:space="preserve">1 16 90 000 00 0000 140 </t>
  </si>
  <si>
    <t xml:space="preserve">1 16 90 050 13 0000 140 </t>
  </si>
  <si>
    <t xml:space="preserve">1 17 00 000 00 0000 000 </t>
  </si>
  <si>
    <t xml:space="preserve">1 17 05 000 00 0000 180 </t>
  </si>
  <si>
    <t xml:space="preserve">1 17 05 050 13 0000 180 </t>
  </si>
  <si>
    <t xml:space="preserve">2 00 00 000 00 0000 000 </t>
  </si>
  <si>
    <t xml:space="preserve">2 02 00 000 00 0000 000 </t>
  </si>
  <si>
    <t>Дотации бюджетам бюджетной системы Российской Федерации</t>
  </si>
  <si>
    <t>Дотации бюджетам городских поселений на выравнивание бюджетной обеспеченности</t>
  </si>
  <si>
    <t>Субвенции бюджетам бюджетной системы Российской Федерации</t>
  </si>
  <si>
    <t>УСЛОВНО УТВЕРЖДАЕМЫЕ (УТВЕРЖДЕННЫЕ) РАСХОДЫ</t>
  </si>
  <si>
    <t>Условно утверждаемые (утвержденные) расходы</t>
  </si>
  <si>
    <t>Другие вопросы в области национальной экономики</t>
  </si>
  <si>
    <t>12</t>
  </si>
  <si>
    <t>и дополнений в бюджет ГП Жешарт на 2020 год"</t>
  </si>
  <si>
    <t xml:space="preserve">1 05 03 010 01 0000 110 </t>
  </si>
  <si>
    <t>2020 г.</t>
  </si>
  <si>
    <t xml:space="preserve">Поправки </t>
  </si>
  <si>
    <t>и дополнений в бюджет ГП Жешарт на 2021 год"</t>
  </si>
  <si>
    <t>Сумма 2-го года</t>
  </si>
  <si>
    <t>Сумма 3-го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</si>
  <si>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</si>
  <si>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1 01 02 010 01 0000 110 </t>
  </si>
  <si>
    <t>ДОХОДЫ ОТ ОКАЗАНИЯ ПЛАТНЫХ УСЛУГ И КОМПЕНСАЦИИ ЗАТРАТ ГОСУДАРСТВА</t>
  </si>
  <si>
    <t>Доходы от компенсации затрат государства</t>
  </si>
  <si>
    <t xml:space="preserve">1 13 02 000 00 0000 130 </t>
  </si>
  <si>
    <t>Прочие доходы от компенсации затрат государства</t>
  </si>
  <si>
    <t xml:space="preserve">1 13 02 990 00 0000 130 </t>
  </si>
  <si>
    <t>Прочие доходы от компенсации затрат бюджетов городских поселений</t>
  </si>
  <si>
    <t xml:space="preserve">1 13 02 995 13 0000 130 </t>
  </si>
  <si>
    <t>ДОХОДЫ ОТ ПРОДАЖИ МАТЕРИАЛЬНЫХ И НЕМАТЕРИАЛЬНЫХ АКТИВОВ</t>
  </si>
  <si>
    <t xml:space="preserve">1 14 00 000 00 0000 000 </t>
  </si>
  <si>
    <t>Доходы от продажи земельных участков, находящихся в государственной и муниципальной собственности</t>
  </si>
  <si>
    <t xml:space="preserve">1 14 06 000 00 0000 430 </t>
  </si>
  <si>
    <t>Доходы от продажи земельных участков, государственная собственность на которые не разграничена</t>
  </si>
  <si>
    <t xml:space="preserve">1 14 06 010 00 0000 430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</si>
  <si>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</si>
  <si>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1 14 06 013 13 0000 430 </t>
  </si>
  <si>
    <t xml:space="preserve">2 02 10 000 00 0000 150 </t>
  </si>
  <si>
    <t xml:space="preserve">2 02 15 001 00 0000 150 </t>
  </si>
  <si>
    <t xml:space="preserve">2 02 15 001 13 0000 150 </t>
  </si>
  <si>
    <t xml:space="preserve">2 02 15 002 00 0000 150 </t>
  </si>
  <si>
    <t xml:space="preserve">2 02 15 002 13 0000 150 </t>
  </si>
  <si>
    <t xml:space="preserve">2 02 20 000 00 0000 150 </t>
  </si>
  <si>
    <t>Прочие субсидии</t>
  </si>
  <si>
    <t xml:space="preserve">2 02 29 999 00 0000 150 </t>
  </si>
  <si>
    <t>Прочие субсидии бюджетам городских поселений</t>
  </si>
  <si>
    <t xml:space="preserve">2 02 29 999 13 0000 150 </t>
  </si>
  <si>
    <t xml:space="preserve">2 02 30 000 00 0000 150 </t>
  </si>
  <si>
    <t xml:space="preserve">2 02 30 024 00 0000 150 </t>
  </si>
  <si>
    <t xml:space="preserve">2 02 30 024 13 0000 150 </t>
  </si>
  <si>
    <t xml:space="preserve">2 02 35 118 00 0000 150 </t>
  </si>
  <si>
    <t xml:space="preserve">2 02 35 118 13 0000 150 </t>
  </si>
  <si>
    <t xml:space="preserve">2 02 35 930 00 0000 150 </t>
  </si>
  <si>
    <t xml:space="preserve">2 02 35 930 13 0000 150 </t>
  </si>
  <si>
    <t xml:space="preserve">2 02 40 000 00 0000 150 </t>
  </si>
  <si>
    <t xml:space="preserve">2 02 40 014 00 0000 150 </t>
  </si>
  <si>
    <t xml:space="preserve">2 02 40 014 13 0000 150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</si>
  <si>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</si>
  <si>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1 03 02 231 01 0000 110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</si>
  <si>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</si>
  <si>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</si>
  <si>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</si>
  <si>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</si>
  <si>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</si>
  <si>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</si>
  <si>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2021 г.</t>
  </si>
  <si>
    <t>Общеэкономические вопросы</t>
  </si>
  <si>
    <t>Социальное обеспечение населения</t>
  </si>
  <si>
    <t>Поправки ноябрь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</si>
  <si>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</si>
  <si>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1 01 02 020 01 0000 110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</si>
  <si>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</si>
  <si>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1 01 02 030 01 0000 110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</si>
  <si>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</si>
  <si>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1 16 33 000 00 0000 140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</si>
  <si>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</si>
  <si>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 xml:space="preserve">1 16 33 050 13 0000 140 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</si>
  <si>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</si>
  <si>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 xml:space="preserve">2 02 25 527 00 0000 150 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</si>
  <si>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</si>
  <si>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 xml:space="preserve">2 02 25 527 13 0000 150 </t>
  </si>
  <si>
    <t>Субсидии бюджетам на реализацию программ формирования современной городской среды</t>
  </si>
  <si>
    <t xml:space="preserve">2 02 25 555 00 0000 150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</si>
  <si>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</si>
  <si>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2 02 25 555 13 0000 150 </t>
  </si>
  <si>
    <t>БЕЗВОЗМЕЗДНЫЕ ПОСТУПЛЕНИЯ ОТ НЕГОСУДАРСТВЕННЫХ ОРГАНИЗАЦИЙ</t>
  </si>
  <si>
    <t xml:space="preserve">2 04 00 000 00 0000 000 </t>
  </si>
  <si>
    <t>Безвозмездные поступления от негосударственных организаций в бюджеты городских поселений</t>
  </si>
  <si>
    <t xml:space="preserve">2 04 05 000 13 0000 150 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</si>
  <si>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</si>
  <si>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 xml:space="preserve">2 04 05 020 13 0000 150 </t>
  </si>
  <si>
    <t xml:space="preserve">2 07 00 000 00 0000 000 </t>
  </si>
  <si>
    <t>Прочие безвозмездные поступления в бюджеты городских поселений</t>
  </si>
  <si>
    <t xml:space="preserve">2 07 05 000 13 0000 150 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</si>
  <si>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</si>
  <si>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2 07 05 020 13 0000 150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</si>
</sst>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0" formatCode="\+###0;\-###0"/>
    <numFmt numFmtId="192" formatCode="?"/>
  </numFmts>
  <fonts count="46" x14ac:knownFonts="1">
    <font>
      <sz val="10"/>
      <name val="Times New Roman"/>
      <charset val="204"/>
    </font>
    <font>
      <sz val="10"/>
      <name val="Tahoma"/>
      <family val="2"/>
      <charset val="204"/>
    </font>
    <font>
      <b/>
      <sz val="10"/>
      <color indexed="8"/>
      <name val="Times New Roman"/>
      <family val="1"/>
      <charset val="204"/>
    </font>
    <font>
      <b/>
      <sz val="11.5"/>
      <name val="Tahoma"/>
      <family val="2"/>
      <charset val="204"/>
    </font>
    <font>
      <sz val="10"/>
      <color indexed="10"/>
      <name val="Arial Cyr"/>
      <family val="2"/>
      <charset val="204"/>
    </font>
    <font>
      <sz val="10"/>
      <color indexed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ahoma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b/>
      <u/>
      <sz val="9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10"/>
      <name val="Arial Cyr"/>
      <family val="2"/>
      <charset val="204"/>
    </font>
    <font>
      <b/>
      <sz val="10"/>
      <color indexed="9"/>
      <name val="Arial Cyr"/>
      <charset val="204"/>
    </font>
    <font>
      <b/>
      <sz val="10"/>
      <color indexed="10"/>
      <name val="Arial Cyr"/>
      <charset val="204"/>
    </font>
    <font>
      <sz val="9"/>
      <color indexed="10"/>
      <name val="Tahoma"/>
      <family val="2"/>
      <charset val="204"/>
    </font>
    <font>
      <sz val="10"/>
      <color indexed="10"/>
      <name val="Tahoma"/>
      <family val="2"/>
      <charset val="204"/>
    </font>
    <font>
      <b/>
      <sz val="10"/>
      <color indexed="10"/>
      <name val="Tahoma"/>
      <family val="2"/>
      <charset val="204"/>
    </font>
    <font>
      <sz val="10"/>
      <name val="Tahoma"/>
      <family val="2"/>
    </font>
    <font>
      <sz val="10"/>
      <color indexed="9"/>
      <name val="Arial Cyr"/>
      <charset val="204"/>
    </font>
    <font>
      <sz val="10"/>
      <color indexed="10"/>
      <name val="Arial Cyr"/>
      <charset val="204"/>
    </font>
    <font>
      <b/>
      <sz val="9"/>
      <name val="Tahoma"/>
      <family val="2"/>
    </font>
    <font>
      <b/>
      <sz val="10"/>
      <name val="Tahoma"/>
      <family val="2"/>
    </font>
    <font>
      <sz val="9"/>
      <name val="Tahoma"/>
      <family val="2"/>
    </font>
    <font>
      <sz val="9"/>
      <color indexed="10"/>
      <name val="Tahoma"/>
      <family val="2"/>
    </font>
    <font>
      <sz val="10"/>
      <color indexed="10"/>
      <name val="Tahoma"/>
      <family val="2"/>
    </font>
    <font>
      <sz val="10"/>
      <color indexed="10"/>
      <name val="Tahoma"/>
      <family val="2"/>
      <charset val="204"/>
    </font>
    <font>
      <sz val="9"/>
      <color indexed="10"/>
      <name val="Arial Cyr"/>
      <charset val="204"/>
    </font>
    <font>
      <sz val="9"/>
      <color indexed="10"/>
      <name val="Arial Cyr"/>
      <family val="2"/>
      <charset val="204"/>
    </font>
    <font>
      <sz val="9"/>
      <color indexed="9"/>
      <name val="Arial Cyr"/>
      <charset val="204"/>
    </font>
    <font>
      <sz val="11.5"/>
      <color indexed="10"/>
      <name val="Tahoma"/>
      <family val="2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2"/>
      <color indexed="0"/>
      <name val="Times New Roman"/>
    </font>
    <font>
      <b/>
      <sz val="14"/>
      <color indexed="0"/>
      <name val="Times New Roman"/>
    </font>
    <font>
      <sz val="12"/>
      <color indexed="0"/>
      <name val="Times New Roman"/>
    </font>
    <font>
      <sz val="14"/>
      <color indexed="0"/>
      <name val="Times New Roman"/>
    </font>
    <font>
      <b/>
      <i/>
      <sz val="14"/>
      <color indexed="0"/>
      <name val="Times New Roman"/>
    </font>
    <font>
      <sz val="14"/>
      <color indexed="8"/>
      <name val="Times New Roman"/>
    </font>
    <font>
      <sz val="12"/>
      <name val="Times New Roman"/>
    </font>
    <font>
      <sz val="10"/>
      <color rgb="FFFF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2" fillId="0" borderId="1" xfId="1" applyFont="1" applyFill="1" applyBorder="1" applyAlignment="1">
      <alignment horizontal="justify" wrapText="1"/>
    </xf>
    <xf numFmtId="0" fontId="3" fillId="0" borderId="0" xfId="0" applyNumberFormat="1" applyFont="1" applyFill="1" applyBorder="1" applyAlignment="1" applyProtection="1">
      <alignment horizontal="centerContinuous" vertical="top"/>
      <protection locked="0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2" xfId="0" applyNumberFormat="1" applyFont="1" applyFill="1" applyBorder="1" applyAlignment="1" applyProtection="1">
      <alignment vertical="top"/>
      <protection locked="0"/>
    </xf>
    <xf numFmtId="0" fontId="7" fillId="0" borderId="0" xfId="0" applyNumberFormat="1" applyFont="1" applyFill="1" applyBorder="1" applyAlignment="1" applyProtection="1">
      <alignment horizontal="right" vertical="top"/>
      <protection locked="0"/>
    </xf>
    <xf numFmtId="49" fontId="6" fillId="0" borderId="0" xfId="0" applyNumberFormat="1" applyFont="1" applyAlignment="1">
      <alignment horizontal="center"/>
    </xf>
    <xf numFmtId="0" fontId="8" fillId="0" borderId="3" xfId="0" applyNumberFormat="1" applyFont="1" applyFill="1" applyBorder="1" applyAlignment="1" applyProtection="1">
      <alignment horizontal="center" vertical="top"/>
      <protection locked="0"/>
    </xf>
    <xf numFmtId="0" fontId="8" fillId="0" borderId="3" xfId="0" applyNumberFormat="1" applyFont="1" applyFill="1" applyBorder="1" applyAlignment="1" applyProtection="1">
      <alignment horizontal="center" vertical="top" wrapText="1"/>
      <protection locked="0"/>
    </xf>
    <xf numFmtId="49" fontId="8" fillId="0" borderId="3" xfId="0" applyNumberFormat="1" applyFont="1" applyFill="1" applyBorder="1" applyAlignment="1" applyProtection="1">
      <alignment horizontal="center" vertical="top" wrapText="1"/>
      <protection locked="0"/>
    </xf>
    <xf numFmtId="0" fontId="9" fillId="0" borderId="1" xfId="0" applyNumberFormat="1" applyFont="1" applyFill="1" applyBorder="1" applyAlignment="1" applyProtection="1">
      <alignment vertical="top"/>
      <protection locked="0"/>
    </xf>
    <xf numFmtId="0" fontId="7" fillId="0" borderId="1" xfId="0" applyNumberFormat="1" applyFont="1" applyFill="1" applyBorder="1" applyAlignment="1" applyProtection="1">
      <protection locked="0"/>
    </xf>
    <xf numFmtId="0" fontId="10" fillId="0" borderId="1" xfId="0" applyNumberFormat="1" applyFont="1" applyFill="1" applyBorder="1" applyAlignment="1" applyProtection="1">
      <alignment vertical="top"/>
      <protection locked="0"/>
    </xf>
    <xf numFmtId="4" fontId="11" fillId="0" borderId="1" xfId="0" applyNumberFormat="1" applyFont="1" applyFill="1" applyBorder="1" applyAlignment="1" applyProtection="1">
      <alignment vertical="top"/>
    </xf>
    <xf numFmtId="4" fontId="7" fillId="0" borderId="1" xfId="0" applyNumberFormat="1" applyFont="1" applyFill="1" applyBorder="1" applyAlignment="1" applyProtection="1">
      <alignment vertical="top"/>
      <protection locked="0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8" fillId="0" borderId="1" xfId="0" applyNumberFormat="1" applyFont="1" applyFill="1" applyBorder="1" applyAlignment="1" applyProtection="1">
      <alignment vertical="top"/>
      <protection locked="0"/>
    </xf>
    <xf numFmtId="0" fontId="9" fillId="0" borderId="1" xfId="0" applyNumberFormat="1" applyFont="1" applyFill="1" applyBorder="1" applyAlignment="1" applyProtection="1">
      <alignment vertical="top" wrapText="1"/>
      <protection locked="0"/>
    </xf>
    <xf numFmtId="4" fontId="11" fillId="0" borderId="1" xfId="0" applyNumberFormat="1" applyFont="1" applyFill="1" applyBorder="1" applyAlignment="1" applyProtection="1">
      <alignment vertical="top"/>
      <protection locked="0"/>
    </xf>
    <xf numFmtId="4" fontId="13" fillId="0" borderId="0" xfId="0" applyNumberFormat="1" applyFont="1"/>
    <xf numFmtId="4" fontId="14" fillId="0" borderId="0" xfId="0" applyNumberFormat="1" applyFont="1"/>
    <xf numFmtId="0" fontId="15" fillId="0" borderId="1" xfId="0" applyNumberFormat="1" applyFont="1" applyFill="1" applyBorder="1" applyAlignment="1" applyProtection="1">
      <alignment vertical="top"/>
      <protection locked="0"/>
    </xf>
    <xf numFmtId="4" fontId="16" fillId="0" borderId="1" xfId="0" applyNumberFormat="1" applyFont="1" applyFill="1" applyBorder="1" applyAlignment="1" applyProtection="1">
      <alignment vertical="top"/>
      <protection locked="0"/>
    </xf>
    <xf numFmtId="4" fontId="18" fillId="0" borderId="1" xfId="0" applyNumberFormat="1" applyFont="1" applyFill="1" applyBorder="1" applyAlignment="1" applyProtection="1">
      <alignment vertical="top"/>
      <protection locked="0"/>
    </xf>
    <xf numFmtId="4" fontId="17" fillId="0" borderId="1" xfId="0" applyNumberFormat="1" applyFont="1" applyFill="1" applyBorder="1" applyAlignment="1" applyProtection="1">
      <alignment vertical="top"/>
    </xf>
    <xf numFmtId="0" fontId="9" fillId="0" borderId="1" xfId="0" applyNumberFormat="1" applyFont="1" applyFill="1" applyBorder="1" applyAlignment="1" applyProtection="1">
      <alignment horizontal="center" vertical="top"/>
      <protection locked="0"/>
    </xf>
    <xf numFmtId="0" fontId="19" fillId="0" borderId="0" xfId="0" applyFont="1"/>
    <xf numFmtId="0" fontId="20" fillId="0" borderId="0" xfId="0" applyFont="1"/>
    <xf numFmtId="49" fontId="8" fillId="0" borderId="1" xfId="0" applyNumberFormat="1" applyFont="1" applyFill="1" applyBorder="1" applyAlignment="1" applyProtection="1">
      <alignment vertical="top"/>
      <protection locked="0"/>
    </xf>
    <xf numFmtId="0" fontId="8" fillId="0" borderId="1" xfId="0" applyNumberFormat="1" applyFont="1" applyFill="1" applyBorder="1" applyAlignment="1" applyProtection="1">
      <alignment horizontal="left" vertical="top"/>
      <protection locked="0"/>
    </xf>
    <xf numFmtId="0" fontId="9" fillId="0" borderId="1" xfId="0" applyNumberFormat="1" applyFont="1" applyFill="1" applyBorder="1" applyAlignment="1" applyProtection="1">
      <alignment horizontal="left" vertical="top"/>
      <protection locked="0"/>
    </xf>
    <xf numFmtId="49" fontId="8" fillId="0" borderId="1" xfId="0" applyNumberFormat="1" applyFont="1" applyFill="1" applyBorder="1" applyAlignment="1" applyProtection="1">
      <alignment vertical="top" wrapText="1"/>
      <protection locked="0"/>
    </xf>
    <xf numFmtId="49" fontId="9" fillId="0" borderId="1" xfId="0" applyNumberFormat="1" applyFont="1" applyFill="1" applyBorder="1" applyAlignment="1" applyProtection="1">
      <alignment vertical="top" wrapText="1"/>
      <protection locked="0"/>
    </xf>
    <xf numFmtId="0" fontId="8" fillId="0" borderId="1" xfId="0" applyNumberFormat="1" applyFont="1" applyFill="1" applyBorder="1" applyAlignment="1" applyProtection="1">
      <alignment vertical="top" wrapText="1"/>
      <protection locked="0"/>
    </xf>
    <xf numFmtId="0" fontId="16" fillId="0" borderId="1" xfId="0" applyFont="1" applyBorder="1"/>
    <xf numFmtId="4" fontId="16" fillId="0" borderId="1" xfId="0" applyNumberFormat="1" applyFont="1" applyBorder="1"/>
    <xf numFmtId="4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/>
    <xf numFmtId="0" fontId="21" fillId="0" borderId="1" xfId="0" applyNumberFormat="1" applyFont="1" applyFill="1" applyBorder="1" applyAlignment="1" applyProtection="1">
      <alignment vertical="top" wrapText="1"/>
      <protection locked="0"/>
    </xf>
    <xf numFmtId="4" fontId="22" fillId="0" borderId="1" xfId="0" applyNumberFormat="1" applyFont="1" applyFill="1" applyBorder="1" applyAlignment="1" applyProtection="1">
      <alignment vertical="top"/>
    </xf>
    <xf numFmtId="4" fontId="5" fillId="0" borderId="0" xfId="0" applyNumberFormat="1" applyFont="1"/>
    <xf numFmtId="0" fontId="23" fillId="0" borderId="1" xfId="0" applyNumberFormat="1" applyFont="1" applyFill="1" applyBorder="1" applyAlignment="1" applyProtection="1">
      <alignment vertical="top" wrapText="1"/>
      <protection locked="0"/>
    </xf>
    <xf numFmtId="4" fontId="18" fillId="0" borderId="1" xfId="0" applyNumberFormat="1" applyFont="1" applyBorder="1"/>
    <xf numFmtId="4" fontId="18" fillId="0" borderId="1" xfId="0" applyNumberFormat="1" applyFont="1" applyFill="1" applyBorder="1" applyAlignment="1" applyProtection="1">
      <alignment horizontal="center" vertical="top"/>
    </xf>
    <xf numFmtId="0" fontId="23" fillId="0" borderId="1" xfId="0" applyNumberFormat="1" applyFont="1" applyFill="1" applyBorder="1" applyAlignment="1" applyProtection="1">
      <alignment vertical="top"/>
      <protection locked="0"/>
    </xf>
    <xf numFmtId="4" fontId="18" fillId="0" borderId="1" xfId="0" applyNumberFormat="1" applyFont="1" applyFill="1" applyBorder="1" applyAlignment="1" applyProtection="1">
      <alignment vertical="top"/>
    </xf>
    <xf numFmtId="0" fontId="24" fillId="0" borderId="4" xfId="0" applyNumberFormat="1" applyFont="1" applyFill="1" applyBorder="1" applyAlignment="1" applyProtection="1">
      <alignment vertical="top" wrapText="1"/>
      <protection locked="0"/>
    </xf>
    <xf numFmtId="0" fontId="25" fillId="0" borderId="0" xfId="0" applyFont="1"/>
    <xf numFmtId="3" fontId="17" fillId="0" borderId="0" xfId="0" applyNumberFormat="1" applyFont="1" applyFill="1" applyBorder="1" applyAlignment="1" applyProtection="1">
      <alignment vertical="top"/>
    </xf>
    <xf numFmtId="0" fontId="15" fillId="0" borderId="4" xfId="0" applyNumberFormat="1" applyFont="1" applyFill="1" applyBorder="1" applyAlignment="1" applyProtection="1">
      <alignment vertical="top" wrapText="1"/>
      <protection locked="0"/>
    </xf>
    <xf numFmtId="0" fontId="16" fillId="0" borderId="0" xfId="0" applyFont="1"/>
    <xf numFmtId="3" fontId="26" fillId="0" borderId="0" xfId="0" applyNumberFormat="1" applyFont="1" applyFill="1" applyBorder="1" applyAlignment="1" applyProtection="1">
      <alignment vertical="top"/>
    </xf>
    <xf numFmtId="0" fontId="15" fillId="0" borderId="4" xfId="0" applyNumberFormat="1" applyFont="1" applyFill="1" applyBorder="1" applyAlignment="1" applyProtection="1">
      <alignment vertical="top"/>
      <protection locked="0"/>
    </xf>
    <xf numFmtId="49" fontId="15" fillId="0" borderId="4" xfId="0" applyNumberFormat="1" applyFont="1" applyFill="1" applyBorder="1" applyAlignment="1" applyProtection="1">
      <alignment vertical="top" wrapText="1"/>
      <protection locked="0"/>
    </xf>
    <xf numFmtId="0" fontId="15" fillId="0" borderId="0" xfId="0" applyFont="1"/>
    <xf numFmtId="49" fontId="27" fillId="0" borderId="0" xfId="0" applyNumberFormat="1" applyFont="1" applyAlignment="1">
      <alignment horizontal="center"/>
    </xf>
    <xf numFmtId="0" fontId="27" fillId="0" borderId="0" xfId="0" applyFont="1"/>
    <xf numFmtId="0" fontId="28" fillId="0" borderId="0" xfId="0" applyFont="1"/>
    <xf numFmtId="0" fontId="29" fillId="0" borderId="0" xfId="0" applyFont="1"/>
    <xf numFmtId="4" fontId="11" fillId="0" borderId="1" xfId="0" applyNumberFormat="1" applyFont="1" applyFill="1" applyBorder="1" applyAlignment="1" applyProtection="1">
      <alignment horizontal="right" vertical="top"/>
    </xf>
    <xf numFmtId="0" fontId="30" fillId="0" borderId="0" xfId="0" applyNumberFormat="1" applyFont="1" applyFill="1" applyBorder="1" applyAlignment="1" applyProtection="1">
      <alignment horizontal="centerContinuous" vertical="top"/>
      <protection locked="0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4" fontId="1" fillId="0" borderId="1" xfId="0" applyNumberFormat="1" applyFont="1" applyFill="1" applyBorder="1" applyAlignment="1" applyProtection="1">
      <alignment vertical="top"/>
    </xf>
    <xf numFmtId="4" fontId="1" fillId="0" borderId="1" xfId="0" applyNumberFormat="1" applyFont="1" applyFill="1" applyBorder="1" applyAlignment="1" applyProtection="1">
      <alignment horizontal="center" vertical="top"/>
    </xf>
    <xf numFmtId="4" fontId="16" fillId="0" borderId="1" xfId="0" applyNumberFormat="1" applyFont="1" applyFill="1" applyBorder="1" applyAlignment="1" applyProtection="1">
      <alignment horizontal="center" vertical="top"/>
    </xf>
    <xf numFmtId="190" fontId="25" fillId="0" borderId="0" xfId="0" applyNumberFormat="1" applyFont="1" applyFill="1" applyBorder="1" applyAlignment="1" applyProtection="1">
      <alignment horizontal="center"/>
    </xf>
    <xf numFmtId="190" fontId="16" fillId="0" borderId="0" xfId="0" applyNumberFormat="1" applyFont="1" applyFill="1" applyBorder="1" applyAlignment="1" applyProtection="1">
      <alignment horizontal="center"/>
    </xf>
    <xf numFmtId="4" fontId="4" fillId="0" borderId="0" xfId="0" applyNumberFormat="1" applyFont="1"/>
    <xf numFmtId="4" fontId="3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 applyProtection="1">
      <alignment horizontal="center" vertical="top"/>
      <protection locked="0"/>
    </xf>
    <xf numFmtId="192" fontId="32" fillId="0" borderId="0" xfId="0" applyNumberFormat="1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vertical="center"/>
    </xf>
    <xf numFmtId="4" fontId="12" fillId="0" borderId="0" xfId="0" applyNumberFormat="1" applyFont="1"/>
    <xf numFmtId="4" fontId="0" fillId="0" borderId="0" xfId="0" applyNumberFormat="1"/>
    <xf numFmtId="0" fontId="36" fillId="0" borderId="0" xfId="0" applyFont="1" applyBorder="1" applyAlignment="1" applyProtection="1">
      <alignment horizontal="right" vertical="center"/>
    </xf>
    <xf numFmtId="0" fontId="34" fillId="0" borderId="0" xfId="0" applyNumberFormat="1" applyFont="1" applyFill="1" applyBorder="1" applyAlignment="1">
      <alignment horizontal="right" vertical="center"/>
    </xf>
    <xf numFmtId="0" fontId="36" fillId="0" borderId="1" xfId="0" applyFont="1" applyBorder="1" applyAlignment="1" applyProtection="1">
      <alignment horizontal="center" vertical="center" wrapText="1"/>
    </xf>
    <xf numFmtId="49" fontId="37" fillId="0" borderId="5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top"/>
    </xf>
    <xf numFmtId="4" fontId="1" fillId="0" borderId="1" xfId="0" applyNumberFormat="1" applyFont="1" applyFill="1" applyBorder="1" applyAlignment="1" applyProtection="1">
      <alignment vertical="top"/>
      <protection locked="0"/>
    </xf>
    <xf numFmtId="49" fontId="38" fillId="0" borderId="1" xfId="0" applyNumberFormat="1" applyFont="1" applyFill="1" applyBorder="1" applyAlignment="1">
      <alignment horizontal="center" vertical="center" wrapText="1"/>
    </xf>
    <xf numFmtId="192" fontId="38" fillId="0" borderId="1" xfId="0" applyNumberFormat="1" applyFont="1" applyFill="1" applyBorder="1" applyAlignment="1">
      <alignment horizontal="justify" vertical="center" wrapText="1"/>
    </xf>
    <xf numFmtId="4" fontId="38" fillId="0" borderId="1" xfId="0" applyNumberFormat="1" applyFont="1" applyFill="1" applyBorder="1" applyAlignment="1">
      <alignment horizontal="right"/>
    </xf>
    <xf numFmtId="49" fontId="40" fillId="0" borderId="1" xfId="0" applyNumberFormat="1" applyFont="1" applyFill="1" applyBorder="1" applyAlignment="1">
      <alignment horizontal="center" vertical="center" wrapText="1"/>
    </xf>
    <xf numFmtId="4" fontId="40" fillId="0" borderId="1" xfId="0" applyNumberFormat="1" applyFont="1" applyFill="1" applyBorder="1" applyAlignment="1">
      <alignment horizontal="right"/>
    </xf>
    <xf numFmtId="4" fontId="41" fillId="0" borderId="5" xfId="0" applyNumberFormat="1" applyFont="1" applyBorder="1" applyAlignment="1" applyProtection="1">
      <alignment horizontal="right" wrapText="1"/>
    </xf>
    <xf numFmtId="4" fontId="42" fillId="0" borderId="1" xfId="0" applyNumberFormat="1" applyFont="1" applyBorder="1" applyAlignment="1" applyProtection="1">
      <alignment horizontal="right" wrapText="1"/>
    </xf>
    <xf numFmtId="0" fontId="43" fillId="0" borderId="0" xfId="0" applyNumberFormat="1" applyFont="1" applyFill="1" applyBorder="1" applyAlignment="1">
      <alignment horizontal="right" vertical="center" wrapText="1"/>
    </xf>
    <xf numFmtId="49" fontId="38" fillId="0" borderId="1" xfId="0" applyNumberFormat="1" applyFont="1" applyFill="1" applyBorder="1" applyAlignment="1">
      <alignment horizontal="justify" vertical="center" wrapText="1"/>
    </xf>
    <xf numFmtId="49" fontId="40" fillId="0" borderId="1" xfId="0" applyNumberFormat="1" applyFont="1" applyFill="1" applyBorder="1" applyAlignment="1">
      <alignment horizontal="justify" vertical="center" wrapText="1"/>
    </xf>
    <xf numFmtId="4" fontId="43" fillId="0" borderId="0" xfId="0" applyNumberFormat="1" applyFont="1" applyFill="1" applyBorder="1" applyAlignment="1">
      <alignment horizontal="right" vertical="center" wrapText="1"/>
    </xf>
    <xf numFmtId="0" fontId="44" fillId="0" borderId="0" xfId="0" applyFont="1" applyBorder="1" applyAlignment="1" applyProtection="1">
      <alignment horizontal="right" vertical="center"/>
    </xf>
    <xf numFmtId="0" fontId="44" fillId="0" borderId="1" xfId="0" applyFont="1" applyBorder="1" applyAlignment="1" applyProtection="1">
      <alignment horizontal="center" vertical="center" wrapText="1"/>
    </xf>
    <xf numFmtId="0" fontId="44" fillId="0" borderId="1" xfId="0" applyFont="1" applyBorder="1" applyAlignment="1" applyProtection="1">
      <alignment horizontal="justify" vertical="center" wrapText="1"/>
    </xf>
    <xf numFmtId="0" fontId="44" fillId="0" borderId="1" xfId="0" applyFont="1" applyBorder="1" applyAlignment="1" applyProtection="1">
      <alignment horizontal="right" wrapText="1"/>
    </xf>
    <xf numFmtId="49" fontId="41" fillId="0" borderId="5" xfId="0" applyNumberFormat="1" applyFont="1" applyBorder="1" applyAlignment="1" applyProtection="1">
      <alignment horizontal="center" vertical="center" wrapText="1"/>
    </xf>
    <xf numFmtId="192" fontId="41" fillId="0" borderId="5" xfId="0" applyNumberFormat="1" applyFont="1" applyBorder="1" applyAlignment="1" applyProtection="1">
      <alignment horizontal="justify" vertical="center" wrapText="1"/>
    </xf>
    <xf numFmtId="49" fontId="42" fillId="0" borderId="1" xfId="0" applyNumberFormat="1" applyFont="1" applyBorder="1" applyAlignment="1" applyProtection="1">
      <alignment horizontal="center" vertical="center" wrapText="1"/>
    </xf>
    <xf numFmtId="192" fontId="42" fillId="0" borderId="1" xfId="0" applyNumberFormat="1" applyFont="1" applyBorder="1" applyAlignment="1" applyProtection="1">
      <alignment horizontal="justify" vertical="center" wrapText="1"/>
    </xf>
    <xf numFmtId="4" fontId="45" fillId="0" borderId="1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/>
    <xf numFmtId="192" fontId="39" fillId="0" borderId="1" xfId="0" applyNumberFormat="1" applyFont="1" applyFill="1" applyBorder="1" applyAlignment="1">
      <alignment horizontal="justify" vertical="center" wrapText="1"/>
    </xf>
    <xf numFmtId="49" fontId="39" fillId="0" borderId="1" xfId="0" applyNumberFormat="1" applyFont="1" applyFill="1" applyBorder="1" applyAlignment="1">
      <alignment horizontal="center" vertical="center" wrapText="1"/>
    </xf>
    <xf numFmtId="4" fontId="39" fillId="0" borderId="1" xfId="0" applyNumberFormat="1" applyFont="1" applyFill="1" applyBorder="1" applyAlignment="1">
      <alignment horizontal="right" wrapText="1"/>
    </xf>
    <xf numFmtId="4" fontId="38" fillId="0" borderId="1" xfId="0" applyNumberFormat="1" applyFont="1" applyFill="1" applyBorder="1" applyAlignment="1">
      <alignment horizontal="right" wrapText="1"/>
    </xf>
    <xf numFmtId="192" fontId="40" fillId="0" borderId="1" xfId="0" applyNumberFormat="1" applyFont="1" applyFill="1" applyBorder="1" applyAlignment="1">
      <alignment horizontal="justify" vertical="center" wrapText="1"/>
    </xf>
    <xf numFmtId="4" fontId="40" fillId="0" borderId="1" xfId="0" applyNumberFormat="1" applyFont="1" applyFill="1" applyBorder="1" applyAlignment="1">
      <alignment horizontal="right" wrapText="1"/>
    </xf>
    <xf numFmtId="49" fontId="32" fillId="0" borderId="1" xfId="0" applyNumberFormat="1" applyFont="1" applyFill="1" applyBorder="1" applyAlignment="1">
      <alignment horizontal="center" vertical="center"/>
    </xf>
    <xf numFmtId="192" fontId="32" fillId="0" borderId="1" xfId="0" applyNumberFormat="1" applyFont="1" applyFill="1" applyBorder="1" applyAlignment="1">
      <alignment horizontal="justify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right"/>
    </xf>
    <xf numFmtId="0" fontId="39" fillId="0" borderId="0" xfId="0" applyFont="1" applyBorder="1" applyAlignment="1" applyProtection="1"/>
    <xf numFmtId="0" fontId="41" fillId="0" borderId="5" xfId="0" applyFont="1" applyBorder="1" applyAlignment="1" applyProtection="1">
      <alignment horizontal="center" vertical="center" wrapText="1"/>
    </xf>
    <xf numFmtId="0" fontId="42" fillId="0" borderId="1" xfId="0" applyFont="1" applyBorder="1" applyAlignment="1" applyProtection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 wrapText="1"/>
    </xf>
    <xf numFmtId="0" fontId="39" fillId="0" borderId="0" xfId="0" applyNumberFormat="1" applyFont="1" applyFill="1" applyBorder="1" applyAlignment="1">
      <alignment horizontal="center"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92" fontId="32" fillId="0" borderId="0" xfId="0" applyNumberFormat="1" applyFont="1" applyFill="1" applyBorder="1" applyAlignment="1">
      <alignment horizontal="center" vertical="center" wrapText="1"/>
    </xf>
    <xf numFmtId="192" fontId="38" fillId="0" borderId="1" xfId="0" applyNumberFormat="1" applyFont="1" applyFill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center" wrapText="1"/>
    </xf>
    <xf numFmtId="192" fontId="38" fillId="0" borderId="6" xfId="0" applyNumberFormat="1" applyFont="1" applyBorder="1" applyAlignment="1" applyProtection="1">
      <alignment horizontal="center" vertical="center" wrapText="1"/>
    </xf>
    <xf numFmtId="192" fontId="38" fillId="0" borderId="7" xfId="0" applyNumberFormat="1" applyFont="1" applyBorder="1" applyAlignment="1" applyProtection="1">
      <alignment horizontal="center" vertical="center" wrapText="1"/>
    </xf>
    <xf numFmtId="192" fontId="38" fillId="0" borderId="1" xfId="0" applyNumberFormat="1" applyFont="1" applyBorder="1" applyAlignment="1" applyProtection="1">
      <alignment horizontal="center" vertical="center" wrapText="1"/>
    </xf>
    <xf numFmtId="0" fontId="35" fillId="0" borderId="0" xfId="0" applyFont="1" applyBorder="1" applyAlignment="1" applyProtection="1">
      <alignment horizontal="center" wrapText="1"/>
    </xf>
    <xf numFmtId="192" fontId="31" fillId="0" borderId="1" xfId="0" applyNumberFormat="1" applyFont="1" applyBorder="1" applyAlignment="1" applyProtection="1">
      <alignment horizontal="center" vertical="center" wrapText="1"/>
    </xf>
    <xf numFmtId="0" fontId="38" fillId="0" borderId="6" xfId="0" applyFont="1" applyBorder="1" applyAlignment="1" applyProtection="1">
      <alignment horizontal="center" vertical="center" wrapText="1"/>
    </xf>
    <xf numFmtId="0" fontId="38" fillId="0" borderId="7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37</xdr:row>
      <xdr:rowOff>0</xdr:rowOff>
    </xdr:from>
    <xdr:to>
      <xdr:col>0</xdr:col>
      <xdr:colOff>3286125</xdr:colOff>
      <xdr:row>37</xdr:row>
      <xdr:rowOff>19050</xdr:rowOff>
    </xdr:to>
    <xdr:grpSp>
      <xdr:nvGrpSpPr>
        <xdr:cNvPr id="1805" name="Группа 1"/>
        <xdr:cNvGrpSpPr>
          <a:grpSpLocks/>
        </xdr:cNvGrpSpPr>
      </xdr:nvGrpSpPr>
      <xdr:grpSpPr bwMode="auto">
        <a:xfrm>
          <a:off x="9525" y="22126575"/>
          <a:ext cx="3276600" cy="19050"/>
          <a:chOff x="12700" y="6438900"/>
          <a:chExt cx="5257800" cy="428625"/>
        </a:xfrm>
      </xdr:grpSpPr>
      <xdr:sp macro="" textlink="">
        <xdr:nvSpPr>
          <xdr:cNvPr id="3" name="506"/>
          <xdr:cNvSpPr/>
        </xdr:nvSpPr>
        <xdr:spPr>
          <a:xfrm>
            <a:off x="12700" y="6438900"/>
            <a:ext cx="1879969" cy="214313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финансового управления</a:t>
            </a:r>
          </a:p>
        </xdr:txBody>
      </xdr:sp>
      <xdr:sp macro="" textlink="">
        <xdr:nvSpPr>
          <xdr:cNvPr id="4" name="507"/>
          <xdr:cNvSpPr/>
        </xdr:nvSpPr>
        <xdr:spPr>
          <a:xfrm>
            <a:off x="12700" y="6653213"/>
            <a:ext cx="1879969" cy="214313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5" name="508"/>
          <xdr:cNvCxnSpPr/>
        </xdr:nvCxnSpPr>
        <xdr:spPr>
          <a:xfrm>
            <a:off x="12700" y="6653213"/>
            <a:ext cx="1879969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509"/>
          <xdr:cNvSpPr/>
        </xdr:nvSpPr>
        <xdr:spPr>
          <a:xfrm>
            <a:off x="2198355" y="6438900"/>
            <a:ext cx="886490" cy="214313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endParaRPr lang="ru-RU"/>
          </a:p>
        </xdr:txBody>
      </xdr:sp>
      <xdr:sp macro="" textlink="">
        <xdr:nvSpPr>
          <xdr:cNvPr id="7" name="510"/>
          <xdr:cNvSpPr/>
        </xdr:nvSpPr>
        <xdr:spPr>
          <a:xfrm>
            <a:off x="2198355" y="6653213"/>
            <a:ext cx="886490" cy="214313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8" name="511"/>
          <xdr:cNvCxnSpPr/>
        </xdr:nvCxnSpPr>
        <xdr:spPr>
          <a:xfrm>
            <a:off x="2198355" y="6653213"/>
            <a:ext cx="88649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512"/>
          <xdr:cNvSpPr/>
        </xdr:nvSpPr>
        <xdr:spPr>
          <a:xfrm>
            <a:off x="3390531" y="6438900"/>
            <a:ext cx="1879969" cy="214313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Минаева Н. И.</a:t>
            </a:r>
          </a:p>
        </xdr:txBody>
      </xdr:sp>
      <xdr:sp macro="" textlink="">
        <xdr:nvSpPr>
          <xdr:cNvPr id="10" name="513"/>
          <xdr:cNvSpPr/>
        </xdr:nvSpPr>
        <xdr:spPr>
          <a:xfrm>
            <a:off x="3390531" y="6653213"/>
            <a:ext cx="1879969" cy="214313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1" name="514"/>
          <xdr:cNvCxnSpPr/>
        </xdr:nvCxnSpPr>
        <xdr:spPr>
          <a:xfrm>
            <a:off x="3390531" y="6653213"/>
            <a:ext cx="1879969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9525</xdr:colOff>
      <xdr:row>38</xdr:row>
      <xdr:rowOff>0</xdr:rowOff>
    </xdr:from>
    <xdr:to>
      <xdr:col>0</xdr:col>
      <xdr:colOff>3286125</xdr:colOff>
      <xdr:row>38</xdr:row>
      <xdr:rowOff>9525</xdr:rowOff>
    </xdr:to>
    <xdr:grpSp>
      <xdr:nvGrpSpPr>
        <xdr:cNvPr id="1806" name="Группа 11"/>
        <xdr:cNvGrpSpPr>
          <a:grpSpLocks/>
        </xdr:cNvGrpSpPr>
      </xdr:nvGrpSpPr>
      <xdr:grpSpPr bwMode="auto">
        <a:xfrm>
          <a:off x="9525" y="22545675"/>
          <a:ext cx="3276600" cy="9525"/>
          <a:chOff x="12700" y="7086600"/>
          <a:chExt cx="5257800" cy="314325"/>
        </a:xfrm>
      </xdr:grpSpPr>
      <xdr:sp macro="" textlink="">
        <xdr:nvSpPr>
          <xdr:cNvPr id="13" name="557"/>
          <xdr:cNvSpPr/>
        </xdr:nvSpPr>
        <xdr:spPr>
          <a:xfrm>
            <a:off x="12700" y="7086600"/>
            <a:ext cx="1879969" cy="314325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14" name="558"/>
          <xdr:cNvSpPr/>
        </xdr:nvSpPr>
        <xdr:spPr>
          <a:xfrm>
            <a:off x="12700" y="7400925"/>
            <a:ext cx="1879969" cy="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15" name="559"/>
          <xdr:cNvCxnSpPr/>
        </xdr:nvCxnSpPr>
        <xdr:spPr>
          <a:xfrm>
            <a:off x="12700" y="7400925"/>
            <a:ext cx="1879969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" name="560"/>
          <xdr:cNvSpPr/>
        </xdr:nvSpPr>
        <xdr:spPr>
          <a:xfrm>
            <a:off x="2198355" y="7086600"/>
            <a:ext cx="886490" cy="314325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endParaRPr lang="ru-RU"/>
          </a:p>
        </xdr:txBody>
      </xdr:sp>
      <xdr:sp macro="" textlink="">
        <xdr:nvSpPr>
          <xdr:cNvPr id="17" name="561"/>
          <xdr:cNvSpPr/>
        </xdr:nvSpPr>
        <xdr:spPr>
          <a:xfrm>
            <a:off x="2198355" y="7400925"/>
            <a:ext cx="886490" cy="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8" name="562"/>
          <xdr:cNvCxnSpPr/>
        </xdr:nvCxnSpPr>
        <xdr:spPr>
          <a:xfrm>
            <a:off x="2198355" y="7400925"/>
            <a:ext cx="88649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563"/>
          <xdr:cNvSpPr/>
        </xdr:nvSpPr>
        <xdr:spPr>
          <a:xfrm>
            <a:off x="3390531" y="7086600"/>
            <a:ext cx="1879969" cy="314325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Лейманн Л. В.</a:t>
            </a:r>
          </a:p>
        </xdr:txBody>
      </xdr:sp>
      <xdr:sp macro="" textlink="">
        <xdr:nvSpPr>
          <xdr:cNvPr id="20" name="564"/>
          <xdr:cNvSpPr/>
        </xdr:nvSpPr>
        <xdr:spPr>
          <a:xfrm>
            <a:off x="3390531" y="7400925"/>
            <a:ext cx="1879969" cy="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21" name="565"/>
          <xdr:cNvCxnSpPr/>
        </xdr:nvCxnSpPr>
        <xdr:spPr>
          <a:xfrm>
            <a:off x="3390531" y="7400925"/>
            <a:ext cx="1879969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1;&#1070;&#1044;&#1046;&#1045;&#1058;&#1067;%20&#1055;&#1054;&#1057;&#1045;&#1051;&#1045;&#1053;&#1048;&#1049;%202010%20&#1087;&#1077;&#1088;&#1074;&#1086;&#1085;&#1072;&#1095;%20&#1080;%20&#1091;&#1090;&#1086;&#1095;&#1085;&#1077;&#1085;&#1080;&#1103;\&#1087;&#1086;&#1087;&#1088;&#1072;&#1074;&#1082;&#1080;\&#1052;&#1048;&#1050;&#1059;&#1053;&#1068;\&#1087;&#1086;&#1087;&#1088;&#1072;&#1074;&#1082;&#1080;%20&#1076;&#1077;&#1082;&#1072;&#1073;&#1088;&#1100;\&#1087;&#1088;&#1080;&#1083;%201,2,&#1088;&#1072;&#1079;&#1088;&#1072;&#1073;.%20-%20&#1052;&#1080;&#1082;%20(&#1076;&#1077;&#1082;&#1072;&#1073;&#1088;&#110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 "/>
      <sheetName val="разработочная"/>
      <sheetName val="по КФСР прил 2"/>
      <sheetName val="Ведомственная прил 3 "/>
      <sheetName val="источники прил 6"/>
    </sheetNames>
    <sheetDataSet>
      <sheetData sheetId="0" refreshError="1"/>
      <sheetData sheetId="1" refreshError="1"/>
      <sheetData sheetId="2" refreshError="1">
        <row r="194">
          <cell r="H194">
            <v>8893200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4"/>
  <sheetViews>
    <sheetView tabSelected="1" zoomScale="90" workbookViewId="0">
      <selection activeCell="D6" sqref="D6"/>
    </sheetView>
  </sheetViews>
  <sheetFormatPr defaultRowHeight="12.75" x14ac:dyDescent="0.2"/>
  <cols>
    <col min="1" max="1" width="61.83203125" style="54" customWidth="1"/>
    <col min="2" max="2" width="21.5" style="54" hidden="1" customWidth="1"/>
    <col min="3" max="3" width="21" style="8" hidden="1" customWidth="1"/>
    <col min="4" max="4" width="22.83203125" style="5" customWidth="1"/>
    <col min="5" max="5" width="21" style="8" customWidth="1"/>
    <col min="6" max="6" width="20" style="5" customWidth="1"/>
    <col min="7" max="7" width="17.5" style="8" hidden="1" customWidth="1"/>
    <col min="8" max="8" width="19.5" style="5" hidden="1" customWidth="1"/>
    <col min="9" max="9" width="17.5" style="8" hidden="1" customWidth="1"/>
    <col min="10" max="10" width="19.5" style="5" hidden="1" customWidth="1"/>
    <col min="11" max="11" width="14.83203125" style="3" bestFit="1" customWidth="1"/>
    <col min="12" max="12" width="17" style="4" customWidth="1"/>
    <col min="13" max="13" width="17.33203125" style="5" customWidth="1"/>
    <col min="14" max="15" width="9.33203125" style="5"/>
    <col min="16" max="16" width="12.83203125" style="5" customWidth="1"/>
    <col min="17" max="16384" width="9.33203125" style="5"/>
  </cols>
  <sheetData>
    <row r="1" spans="1:12" ht="14.25" x14ac:dyDescent="0.2">
      <c r="A1" s="2" t="s">
        <v>5</v>
      </c>
      <c r="B1" s="2"/>
      <c r="C1" s="64"/>
      <c r="D1" s="2"/>
      <c r="E1" s="64"/>
      <c r="F1" s="2"/>
      <c r="G1" s="64"/>
      <c r="H1" s="2"/>
      <c r="I1" s="64"/>
      <c r="J1" s="2"/>
    </row>
    <row r="2" spans="1:12" ht="14.25" x14ac:dyDescent="0.2">
      <c r="A2" s="2" t="s">
        <v>150</v>
      </c>
      <c r="B2" s="2"/>
      <c r="C2" s="64"/>
      <c r="D2" s="2"/>
      <c r="E2" s="64"/>
      <c r="F2" s="2"/>
      <c r="G2" s="64"/>
      <c r="H2" s="2"/>
      <c r="I2" s="64"/>
      <c r="J2" s="2"/>
    </row>
    <row r="3" spans="1:12" ht="13.5" thickBot="1" x14ac:dyDescent="0.25">
      <c r="A3" s="6"/>
      <c r="B3" s="7"/>
      <c r="D3" s="7" t="s">
        <v>6</v>
      </c>
      <c r="F3" s="7" t="s">
        <v>6</v>
      </c>
      <c r="H3" s="7" t="s">
        <v>6</v>
      </c>
      <c r="J3" s="7" t="s">
        <v>6</v>
      </c>
    </row>
    <row r="4" spans="1:12" ht="22.5" x14ac:dyDescent="0.2">
      <c r="A4" s="9" t="s">
        <v>7</v>
      </c>
      <c r="B4" s="10" t="s">
        <v>8</v>
      </c>
      <c r="C4" s="11" t="s">
        <v>143</v>
      </c>
      <c r="D4" s="10" t="s">
        <v>9</v>
      </c>
      <c r="E4" s="11" t="s">
        <v>252</v>
      </c>
      <c r="F4" s="10" t="s">
        <v>9</v>
      </c>
      <c r="G4" s="11" t="s">
        <v>144</v>
      </c>
      <c r="H4" s="10" t="s">
        <v>9</v>
      </c>
      <c r="I4" s="11" t="s">
        <v>145</v>
      </c>
      <c r="J4" s="10" t="s">
        <v>9</v>
      </c>
    </row>
    <row r="5" spans="1:12" ht="13.5" customHeight="1" x14ac:dyDescent="0.2">
      <c r="A5" s="12"/>
      <c r="B5" s="13"/>
      <c r="C5" s="65"/>
      <c r="D5" s="13"/>
      <c r="E5" s="65"/>
      <c r="F5" s="13"/>
      <c r="G5" s="65"/>
      <c r="H5" s="13"/>
      <c r="I5" s="65"/>
      <c r="J5" s="13"/>
    </row>
    <row r="6" spans="1:12" x14ac:dyDescent="0.2">
      <c r="A6" s="14" t="s">
        <v>0</v>
      </c>
      <c r="B6" s="15">
        <f t="shared" ref="B6:J6" si="0">B8+B10+B12+B14+B16+B18+B20+B22+B26+B24</f>
        <v>20662119</v>
      </c>
      <c r="C6" s="15">
        <f t="shared" si="0"/>
        <v>0</v>
      </c>
      <c r="D6" s="15">
        <f t="shared" si="0"/>
        <v>20662119</v>
      </c>
      <c r="E6" s="15">
        <f t="shared" si="0"/>
        <v>118663</v>
      </c>
      <c r="F6" s="15">
        <f t="shared" si="0"/>
        <v>20780782</v>
      </c>
      <c r="G6" s="15">
        <f t="shared" si="0"/>
        <v>-20780782</v>
      </c>
      <c r="H6" s="15">
        <f t="shared" si="0"/>
        <v>0</v>
      </c>
      <c r="I6" s="15">
        <f t="shared" si="0"/>
        <v>0</v>
      </c>
      <c r="J6" s="15">
        <f t="shared" si="0"/>
        <v>0</v>
      </c>
    </row>
    <row r="7" spans="1:12" x14ac:dyDescent="0.2">
      <c r="A7" s="12"/>
      <c r="B7" s="16"/>
      <c r="C7" s="67"/>
      <c r="D7" s="16"/>
      <c r="E7" s="67"/>
      <c r="F7" s="16"/>
      <c r="G7" s="67"/>
      <c r="H7" s="16"/>
      <c r="I7" s="67"/>
      <c r="J7" s="16"/>
    </row>
    <row r="8" spans="1:12" s="19" customFormat="1" x14ac:dyDescent="0.2">
      <c r="A8" s="12" t="s">
        <v>1</v>
      </c>
      <c r="B8" s="15">
        <f>'ДОХОДЫ ПЕРВОНАЧ'!C12</f>
        <v>14263000</v>
      </c>
      <c r="C8" s="67">
        <f>D8-B8</f>
        <v>0</v>
      </c>
      <c r="D8" s="15">
        <f>'доходы март'!C12</f>
        <v>14263000</v>
      </c>
      <c r="E8" s="66">
        <f>F8-D8</f>
        <v>0</v>
      </c>
      <c r="F8" s="15">
        <f>'доходы ноябрь'!C12</f>
        <v>14263000</v>
      </c>
      <c r="G8" s="66">
        <f>H8-F8</f>
        <v>-14263000</v>
      </c>
      <c r="H8" s="15"/>
      <c r="I8" s="66">
        <f>J8-H8</f>
        <v>0</v>
      </c>
      <c r="J8" s="15"/>
      <c r="K8" s="17"/>
      <c r="L8" s="18"/>
    </row>
    <row r="9" spans="1:12" s="19" customFormat="1" x14ac:dyDescent="0.2">
      <c r="A9" s="12"/>
      <c r="B9" s="15"/>
      <c r="C9" s="66"/>
      <c r="D9" s="15"/>
      <c r="E9" s="66"/>
      <c r="F9" s="15"/>
      <c r="G9" s="66"/>
      <c r="H9" s="15"/>
      <c r="I9" s="66"/>
      <c r="J9" s="15"/>
      <c r="K9" s="17"/>
      <c r="L9" s="18"/>
    </row>
    <row r="10" spans="1:12" s="19" customFormat="1" x14ac:dyDescent="0.2">
      <c r="A10" s="12" t="s">
        <v>44</v>
      </c>
      <c r="B10" s="15">
        <f>'ДОХОДЫ ПЕРВОНАЧ'!C14</f>
        <v>972219</v>
      </c>
      <c r="C10" s="67">
        <f>D10-B10</f>
        <v>0</v>
      </c>
      <c r="D10" s="15">
        <f>'доходы март'!C14</f>
        <v>972219</v>
      </c>
      <c r="E10" s="66">
        <f t="shared" ref="E10:E28" si="1">F10-D10</f>
        <v>118663</v>
      </c>
      <c r="F10" s="15">
        <f>'доходы ноябрь'!C17</f>
        <v>1090882</v>
      </c>
      <c r="G10" s="66">
        <f>H10-F10</f>
        <v>-1090882</v>
      </c>
      <c r="H10" s="15"/>
      <c r="I10" s="66">
        <f>J10-H10</f>
        <v>0</v>
      </c>
      <c r="J10" s="15"/>
      <c r="K10" s="17"/>
      <c r="L10" s="18"/>
    </row>
    <row r="11" spans="1:12" x14ac:dyDescent="0.2">
      <c r="A11" s="20"/>
      <c r="B11" s="16"/>
      <c r="C11" s="67" t="str">
        <f>IF(B11=0,"",D11-B11)</f>
        <v/>
      </c>
      <c r="D11" s="15"/>
      <c r="E11" s="66"/>
      <c r="F11" s="15"/>
      <c r="G11" s="66"/>
      <c r="H11" s="15"/>
      <c r="I11" s="66"/>
      <c r="J11" s="15"/>
    </row>
    <row r="12" spans="1:12" x14ac:dyDescent="0.2">
      <c r="A12" s="12" t="s">
        <v>4</v>
      </c>
      <c r="B12" s="15">
        <f>'ДОХОДЫ ПЕРВОНАЧ'!C20</f>
        <v>7000</v>
      </c>
      <c r="C12" s="67">
        <f>D12-B12</f>
        <v>0</v>
      </c>
      <c r="D12" s="15">
        <f>'доходы март'!C28</f>
        <v>7000</v>
      </c>
      <c r="E12" s="66">
        <f t="shared" si="1"/>
        <v>14200</v>
      </c>
      <c r="F12" s="15">
        <f>'доходы ноябрь'!C31</f>
        <v>21200</v>
      </c>
      <c r="G12" s="66">
        <f>H12-F12</f>
        <v>-21200</v>
      </c>
      <c r="H12" s="15"/>
      <c r="I12" s="66">
        <f>J12-H12</f>
        <v>0</v>
      </c>
      <c r="J12" s="15"/>
    </row>
    <row r="13" spans="1:12" x14ac:dyDescent="0.2">
      <c r="A13" s="12"/>
      <c r="B13" s="15"/>
      <c r="C13" s="67"/>
      <c r="D13" s="15"/>
      <c r="E13" s="66"/>
      <c r="F13" s="15"/>
      <c r="G13" s="66"/>
      <c r="H13" s="15"/>
      <c r="I13" s="66"/>
      <c r="J13" s="15"/>
    </row>
    <row r="14" spans="1:12" x14ac:dyDescent="0.2">
      <c r="A14" s="12" t="s">
        <v>10</v>
      </c>
      <c r="B14" s="15">
        <f>'ДОХОДЫ ПЕРВОНАЧ'!C24</f>
        <v>1587000</v>
      </c>
      <c r="C14" s="67">
        <f>D14-B14</f>
        <v>0</v>
      </c>
      <c r="D14" s="15">
        <f>'доходы март'!C32</f>
        <v>1587000</v>
      </c>
      <c r="E14" s="66">
        <f t="shared" si="1"/>
        <v>0</v>
      </c>
      <c r="F14" s="15">
        <f>'доходы ноябрь'!C35</f>
        <v>1587000</v>
      </c>
      <c r="G14" s="66">
        <f>H14-F14</f>
        <v>-1587000</v>
      </c>
      <c r="H14" s="15"/>
      <c r="I14" s="66">
        <f>J14-H14</f>
        <v>0</v>
      </c>
      <c r="J14" s="15"/>
    </row>
    <row r="15" spans="1:12" x14ac:dyDescent="0.2">
      <c r="A15" s="12"/>
      <c r="B15" s="16"/>
      <c r="C15" s="67" t="str">
        <f>IF(B15=0,"",D15-B15)</f>
        <v/>
      </c>
      <c r="D15" s="15"/>
      <c r="E15" s="66"/>
      <c r="F15" s="15"/>
      <c r="G15" s="66"/>
      <c r="H15" s="15"/>
      <c r="I15" s="66"/>
      <c r="J15" s="15"/>
    </row>
    <row r="16" spans="1:12" x14ac:dyDescent="0.2">
      <c r="A16" s="21" t="s">
        <v>2</v>
      </c>
      <c r="B16" s="22">
        <f>'ДОХОДЫ ПЕРВОНАЧ'!C26</f>
        <v>1966000</v>
      </c>
      <c r="C16" s="67">
        <f>D16-B16</f>
        <v>0</v>
      </c>
      <c r="D16" s="15">
        <f>'доходы март'!C34</f>
        <v>1966000</v>
      </c>
      <c r="E16" s="66">
        <f t="shared" si="1"/>
        <v>0</v>
      </c>
      <c r="F16" s="15">
        <f>'доходы ноябрь'!C37</f>
        <v>1966000</v>
      </c>
      <c r="G16" s="66">
        <f>H16-F16</f>
        <v>-1966000</v>
      </c>
      <c r="H16" s="15"/>
      <c r="I16" s="66">
        <f>J16-H16</f>
        <v>0</v>
      </c>
      <c r="J16" s="15"/>
    </row>
    <row r="17" spans="1:10" x14ac:dyDescent="0.2">
      <c r="A17" s="21"/>
      <c r="B17" s="22"/>
      <c r="C17" s="67" t="str">
        <f>IF(B17=0,"",D17-B17)</f>
        <v/>
      </c>
      <c r="D17" s="15"/>
      <c r="E17" s="66"/>
      <c r="F17" s="15"/>
      <c r="G17" s="66"/>
      <c r="H17" s="15"/>
      <c r="I17" s="66"/>
      <c r="J17" s="15"/>
    </row>
    <row r="18" spans="1:10" ht="13.5" customHeight="1" x14ac:dyDescent="0.2">
      <c r="A18" s="21" t="s">
        <v>11</v>
      </c>
      <c r="B18" s="15">
        <f>'ДОХОДЫ ПЕРВОНАЧ'!C32</f>
        <v>1400000</v>
      </c>
      <c r="C18" s="67">
        <f>D18-B18</f>
        <v>0</v>
      </c>
      <c r="D18" s="15">
        <f>'доходы март'!C40</f>
        <v>1400000</v>
      </c>
      <c r="E18" s="66">
        <f t="shared" si="1"/>
        <v>-16000</v>
      </c>
      <c r="F18" s="15">
        <f>'доходы ноябрь'!C43</f>
        <v>1384000</v>
      </c>
      <c r="G18" s="66">
        <f>H18-F18</f>
        <v>-1384000</v>
      </c>
      <c r="H18" s="15"/>
      <c r="I18" s="66">
        <f>J18-H18</f>
        <v>0</v>
      </c>
      <c r="J18" s="15"/>
    </row>
    <row r="19" spans="1:10" x14ac:dyDescent="0.2">
      <c r="A19" s="21"/>
      <c r="B19" s="15"/>
      <c r="C19" s="67"/>
      <c r="D19" s="15"/>
      <c r="E19" s="66"/>
      <c r="F19" s="15"/>
      <c r="G19" s="66"/>
      <c r="H19" s="15"/>
      <c r="I19" s="66"/>
      <c r="J19" s="15"/>
    </row>
    <row r="20" spans="1:10" ht="11.25" customHeight="1" x14ac:dyDescent="0.2">
      <c r="A20" s="21" t="s">
        <v>12</v>
      </c>
      <c r="B20" s="15">
        <f>'ДОХОДЫ ПЕРВОНАЧ'!C39</f>
        <v>5900</v>
      </c>
      <c r="C20" s="67">
        <f>D20-B20</f>
        <v>0</v>
      </c>
      <c r="D20" s="15">
        <f>'доходы март'!C47</f>
        <v>5900</v>
      </c>
      <c r="E20" s="66">
        <f t="shared" si="1"/>
        <v>-3900</v>
      </c>
      <c r="F20" s="15">
        <f>'доходы ноябрь'!C50</f>
        <v>2000</v>
      </c>
      <c r="G20" s="66">
        <f>H20-F20</f>
        <v>-2000</v>
      </c>
      <c r="H20" s="15"/>
      <c r="I20" s="66">
        <f>J20-H20</f>
        <v>0</v>
      </c>
      <c r="J20" s="15"/>
    </row>
    <row r="21" spans="1:10" x14ac:dyDescent="0.2">
      <c r="A21" s="12"/>
      <c r="B21" s="16"/>
      <c r="C21" s="67" t="str">
        <f>IF(B21=0,"",D21-B21)</f>
        <v/>
      </c>
      <c r="D21" s="15"/>
      <c r="E21" s="66"/>
      <c r="F21" s="15"/>
      <c r="G21" s="66"/>
      <c r="H21" s="15"/>
      <c r="I21" s="66"/>
      <c r="J21" s="15"/>
    </row>
    <row r="22" spans="1:10" x14ac:dyDescent="0.2">
      <c r="A22" s="21" t="s">
        <v>140</v>
      </c>
      <c r="B22" s="15">
        <f>'ДОХОДЫ ПЕРВОНАЧ'!C46</f>
        <v>300000</v>
      </c>
      <c r="C22" s="67">
        <f>D22-B22</f>
        <v>0</v>
      </c>
      <c r="D22" s="15">
        <f>'доходы март'!C54</f>
        <v>300000</v>
      </c>
      <c r="E22" s="66">
        <f t="shared" si="1"/>
        <v>0</v>
      </c>
      <c r="F22" s="15">
        <f>'доходы ноябрь'!C57</f>
        <v>300000</v>
      </c>
      <c r="G22" s="66">
        <f>H22-F22</f>
        <v>-300000</v>
      </c>
      <c r="H22" s="15"/>
      <c r="I22" s="66">
        <f>J22-H22</f>
        <v>0</v>
      </c>
      <c r="J22" s="15"/>
    </row>
    <row r="23" spans="1:10" x14ac:dyDescent="0.2">
      <c r="A23" s="21"/>
      <c r="B23" s="15"/>
      <c r="C23" s="67"/>
      <c r="D23" s="15"/>
      <c r="E23" s="66"/>
      <c r="F23" s="15"/>
      <c r="G23" s="66"/>
      <c r="H23" s="15"/>
      <c r="I23" s="66"/>
      <c r="J23" s="15"/>
    </row>
    <row r="24" spans="1:10" x14ac:dyDescent="0.2">
      <c r="A24" s="21" t="s">
        <v>131</v>
      </c>
      <c r="B24" s="15">
        <f>'ДОХОДЫ ПЕРВОНАЧ'!C50</f>
        <v>1000</v>
      </c>
      <c r="C24" s="67">
        <f>D24-B24</f>
        <v>0</v>
      </c>
      <c r="D24" s="15">
        <f>'доходы март'!C58</f>
        <v>1000</v>
      </c>
      <c r="E24" s="66">
        <f t="shared" si="1"/>
        <v>5700</v>
      </c>
      <c r="F24" s="15">
        <f>'доходы ноябрь'!C61</f>
        <v>6700</v>
      </c>
      <c r="G24" s="66">
        <f>H24-F24</f>
        <v>-6700</v>
      </c>
      <c r="H24" s="15"/>
      <c r="I24" s="66">
        <f>J24-H24</f>
        <v>0</v>
      </c>
      <c r="J24" s="15"/>
    </row>
    <row r="25" spans="1:10" x14ac:dyDescent="0.2">
      <c r="A25" s="21"/>
      <c r="B25" s="15"/>
      <c r="C25" s="67"/>
      <c r="D25" s="15"/>
      <c r="E25" s="66"/>
      <c r="F25" s="15"/>
      <c r="G25" s="66"/>
      <c r="H25" s="15"/>
      <c r="I25" s="66"/>
      <c r="J25" s="15"/>
    </row>
    <row r="26" spans="1:10" x14ac:dyDescent="0.2">
      <c r="A26" s="21" t="s">
        <v>45</v>
      </c>
      <c r="B26" s="15">
        <f>'ДОХОДЫ ПЕРВОНАЧ'!C53</f>
        <v>160000</v>
      </c>
      <c r="C26" s="67">
        <f>D26-B26</f>
        <v>0</v>
      </c>
      <c r="D26" s="15">
        <f>'доходы март'!C61</f>
        <v>160000</v>
      </c>
      <c r="E26" s="66">
        <f t="shared" si="1"/>
        <v>0</v>
      </c>
      <c r="F26" s="15">
        <f>'доходы ноябрь'!C66</f>
        <v>160000</v>
      </c>
      <c r="G26" s="66">
        <f>H26-F26</f>
        <v>-160000</v>
      </c>
      <c r="H26" s="15"/>
      <c r="I26" s="66">
        <f>J26-H26</f>
        <v>0</v>
      </c>
      <c r="J26" s="15"/>
    </row>
    <row r="27" spans="1:10" x14ac:dyDescent="0.2">
      <c r="A27" s="12"/>
      <c r="B27" s="16"/>
      <c r="C27" s="67" t="str">
        <f>IF(B27=0,"",D27-B27)</f>
        <v/>
      </c>
      <c r="D27" s="15"/>
      <c r="E27" s="67" t="str">
        <f>IF(D27=0,"",F27-D27)</f>
        <v/>
      </c>
      <c r="F27" s="15"/>
      <c r="G27" s="67" t="str">
        <f>IF(F27=0,"",H27-F27)</f>
        <v/>
      </c>
      <c r="H27" s="15"/>
      <c r="I27" s="67" t="str">
        <f>IF(H27=0,"",J27-H27)</f>
        <v/>
      </c>
      <c r="J27" s="15"/>
    </row>
    <row r="28" spans="1:10" x14ac:dyDescent="0.2">
      <c r="A28" s="14" t="s">
        <v>3</v>
      </c>
      <c r="B28" s="15">
        <f>B30+B34+B36+B32+B38+B42</f>
        <v>13574230</v>
      </c>
      <c r="C28" s="67">
        <f>D28-B28</f>
        <v>600000</v>
      </c>
      <c r="D28" s="63">
        <f>SUM(D30:D42)</f>
        <v>14174230</v>
      </c>
      <c r="E28" s="66">
        <f t="shared" si="1"/>
        <v>6290896</v>
      </c>
      <c r="F28" s="63">
        <f>F30+F32+F34+F36+F38</f>
        <v>20465126</v>
      </c>
      <c r="G28" s="82">
        <f>G30+G32+G34+G36+G38</f>
        <v>-19893226</v>
      </c>
      <c r="H28" s="63">
        <f>H30+H32+H34+H36+H38</f>
        <v>0</v>
      </c>
      <c r="I28" s="82">
        <f>I30+I32+I34+I36+I38</f>
        <v>0</v>
      </c>
      <c r="J28" s="63" t="e">
        <f>J30+J32+J34+J36+J38+J42</f>
        <v>#REF!</v>
      </c>
    </row>
    <row r="29" spans="1:10" x14ac:dyDescent="0.2">
      <c r="A29" s="12"/>
      <c r="B29" s="15"/>
      <c r="C29" s="67"/>
      <c r="D29" s="15"/>
      <c r="E29" s="67"/>
      <c r="F29" s="15"/>
      <c r="G29" s="67"/>
      <c r="H29" s="15"/>
      <c r="I29" s="67"/>
      <c r="J29" s="15"/>
    </row>
    <row r="30" spans="1:10" x14ac:dyDescent="0.2">
      <c r="A30" s="12" t="s">
        <v>14</v>
      </c>
      <c r="B30" s="15">
        <f>'ДОХОДЫ ПЕРВОНАЧ'!C58</f>
        <v>6888400</v>
      </c>
      <c r="C30" s="67">
        <f>D30-B30</f>
        <v>0</v>
      </c>
      <c r="D30" s="15">
        <f>'доходы март'!C66</f>
        <v>6888400</v>
      </c>
      <c r="E30" s="66">
        <f t="shared" ref="E30:E42" si="2">F30-D30</f>
        <v>0</v>
      </c>
      <c r="F30" s="15">
        <f>'доходы ноябрь'!C71</f>
        <v>6888400</v>
      </c>
      <c r="G30" s="66">
        <f>H30-F30</f>
        <v>-6888400</v>
      </c>
      <c r="H30" s="15"/>
      <c r="I30" s="66">
        <f>J30-H30</f>
        <v>0</v>
      </c>
      <c r="J30" s="15"/>
    </row>
    <row r="31" spans="1:10" x14ac:dyDescent="0.2">
      <c r="A31" s="12"/>
      <c r="B31" s="15"/>
      <c r="C31" s="67"/>
      <c r="D31" s="15"/>
      <c r="E31" s="66"/>
      <c r="F31" s="15"/>
      <c r="G31" s="66"/>
      <c r="H31" s="15"/>
      <c r="I31" s="66"/>
      <c r="J31" s="15"/>
    </row>
    <row r="32" spans="1:10" x14ac:dyDescent="0.2">
      <c r="A32" s="12" t="s">
        <v>41</v>
      </c>
      <c r="B32" s="15">
        <f>'ДОХОДЫ ПЕРВОНАЧ'!C64</f>
        <v>272300</v>
      </c>
      <c r="C32" s="67">
        <f>D32-B32</f>
        <v>600000</v>
      </c>
      <c r="D32" s="15">
        <f>'доходы март'!C71</f>
        <v>872300</v>
      </c>
      <c r="E32" s="66">
        <f t="shared" si="2"/>
        <v>5783846</v>
      </c>
      <c r="F32" s="15">
        <f>'доходы ноябрь'!C76</f>
        <v>6656146</v>
      </c>
      <c r="G32" s="66">
        <f>H32-F32</f>
        <v>-6656146</v>
      </c>
      <c r="H32" s="15"/>
      <c r="I32" s="66">
        <f>J32-H32</f>
        <v>0</v>
      </c>
      <c r="J32" s="15"/>
    </row>
    <row r="33" spans="1:13" x14ac:dyDescent="0.2">
      <c r="A33" s="12"/>
      <c r="B33" s="15"/>
      <c r="C33" s="67"/>
      <c r="D33" s="15"/>
      <c r="E33" s="66"/>
      <c r="F33" s="15"/>
      <c r="G33" s="66"/>
      <c r="H33" s="15"/>
      <c r="I33" s="66"/>
      <c r="J33" s="15"/>
    </row>
    <row r="34" spans="1:13" x14ac:dyDescent="0.2">
      <c r="A34" s="12" t="s">
        <v>15</v>
      </c>
      <c r="B34" s="15">
        <f>'ДОХОДЫ ПЕРВОНАЧ'!C66</f>
        <v>702830</v>
      </c>
      <c r="C34" s="67">
        <f>D34-B34</f>
        <v>0</v>
      </c>
      <c r="D34" s="15">
        <f>'доходы март'!C74</f>
        <v>702830</v>
      </c>
      <c r="E34" s="66">
        <f t="shared" si="2"/>
        <v>740</v>
      </c>
      <c r="F34" s="15">
        <f>'доходы ноябрь'!C83</f>
        <v>703570</v>
      </c>
      <c r="G34" s="66">
        <f>H34-F34</f>
        <v>-703570</v>
      </c>
      <c r="H34" s="15"/>
      <c r="I34" s="66">
        <f>J34-H34</f>
        <v>0</v>
      </c>
      <c r="J34" s="15"/>
    </row>
    <row r="35" spans="1:13" x14ac:dyDescent="0.2">
      <c r="A35" s="20"/>
      <c r="B35" s="16"/>
      <c r="C35" s="67"/>
      <c r="D35" s="15"/>
      <c r="E35" s="66"/>
      <c r="F35" s="15"/>
      <c r="G35" s="66"/>
      <c r="H35" s="15"/>
      <c r="I35" s="66"/>
      <c r="J35" s="15"/>
    </row>
    <row r="36" spans="1:13" x14ac:dyDescent="0.2">
      <c r="A36" s="12" t="s">
        <v>16</v>
      </c>
      <c r="B36" s="15">
        <f>'ДОХОДЫ ПЕРВОНАЧ'!C73</f>
        <v>5710700</v>
      </c>
      <c r="C36" s="67">
        <f>D36-B36</f>
        <v>0</v>
      </c>
      <c r="D36" s="15">
        <f>'доходы март'!C81</f>
        <v>5710700</v>
      </c>
      <c r="E36" s="66">
        <f t="shared" si="2"/>
        <v>-65590</v>
      </c>
      <c r="F36" s="15">
        <f>'доходы ноябрь'!C90</f>
        <v>5645110</v>
      </c>
      <c r="G36" s="66">
        <f>H36-F36</f>
        <v>-5645110</v>
      </c>
      <c r="H36" s="15"/>
      <c r="I36" s="66">
        <f>J36-H36</f>
        <v>0</v>
      </c>
      <c r="J36" s="15"/>
    </row>
    <row r="37" spans="1:13" x14ac:dyDescent="0.2">
      <c r="A37" s="12"/>
      <c r="B37" s="15"/>
      <c r="C37" s="67"/>
      <c r="D37" s="15"/>
      <c r="E37" s="66"/>
      <c r="F37" s="15"/>
      <c r="G37" s="66"/>
      <c r="H37" s="15"/>
      <c r="I37" s="66"/>
      <c r="J37" s="15"/>
    </row>
    <row r="38" spans="1:13" x14ac:dyDescent="0.2">
      <c r="A38" s="12" t="s">
        <v>43</v>
      </c>
      <c r="B38" s="15"/>
      <c r="C38" s="67">
        <f>D38-B38</f>
        <v>0</v>
      </c>
      <c r="D38" s="15"/>
      <c r="E38" s="66">
        <f t="shared" si="2"/>
        <v>571900</v>
      </c>
      <c r="F38" s="15">
        <f>'доходы ноябрь'!C93+'доходы ноябрь'!C96</f>
        <v>571900</v>
      </c>
      <c r="G38" s="66"/>
      <c r="H38" s="15"/>
      <c r="I38" s="66">
        <f>J38-H38</f>
        <v>0</v>
      </c>
      <c r="J38" s="15"/>
    </row>
    <row r="39" spans="1:13" x14ac:dyDescent="0.2">
      <c r="A39" s="12"/>
      <c r="B39" s="15"/>
      <c r="C39" s="67"/>
      <c r="D39" s="15"/>
      <c r="E39" s="66"/>
      <c r="F39" s="15"/>
      <c r="G39" s="66"/>
      <c r="H39" s="15"/>
      <c r="I39" s="66"/>
      <c r="J39" s="15"/>
    </row>
    <row r="40" spans="1:13" ht="64.5" hidden="1" customHeight="1" x14ac:dyDescent="0.2">
      <c r="A40" s="1" t="s">
        <v>17</v>
      </c>
      <c r="B40" s="15"/>
      <c r="C40" s="67"/>
      <c r="D40" s="15"/>
      <c r="E40" s="66">
        <f t="shared" si="2"/>
        <v>0</v>
      </c>
      <c r="F40" s="15"/>
      <c r="G40" s="66">
        <f>H40-F40</f>
        <v>0</v>
      </c>
      <c r="H40" s="15"/>
      <c r="I40" s="66">
        <f>J40-H40</f>
        <v>0</v>
      </c>
      <c r="J40" s="15"/>
    </row>
    <row r="41" spans="1:13" hidden="1" x14ac:dyDescent="0.2">
      <c r="A41" s="12"/>
      <c r="B41" s="16"/>
      <c r="C41" s="67"/>
      <c r="D41" s="15"/>
      <c r="E41" s="66">
        <f t="shared" si="2"/>
        <v>0</v>
      </c>
      <c r="F41" s="15"/>
      <c r="G41" s="66">
        <f>H41-F41</f>
        <v>0</v>
      </c>
      <c r="H41" s="15"/>
      <c r="I41" s="66">
        <f>J41-H41</f>
        <v>0</v>
      </c>
      <c r="J41" s="15"/>
    </row>
    <row r="42" spans="1:13" ht="22.5" x14ac:dyDescent="0.2">
      <c r="A42" s="21" t="s">
        <v>18</v>
      </c>
      <c r="B42" s="15"/>
      <c r="C42" s="67">
        <f>D42-B42</f>
        <v>0</v>
      </c>
      <c r="D42" s="15"/>
      <c r="E42" s="66">
        <f t="shared" si="2"/>
        <v>0</v>
      </c>
      <c r="F42" s="15"/>
      <c r="G42" s="66">
        <f>H42-F42</f>
        <v>0</v>
      </c>
      <c r="H42" s="15">
        <v>0</v>
      </c>
      <c r="I42" s="66" t="e">
        <f>J42-H42</f>
        <v>#REF!</v>
      </c>
      <c r="J42" s="15" t="e">
        <f>#REF!</f>
        <v>#REF!</v>
      </c>
    </row>
    <row r="43" spans="1:13" x14ac:dyDescent="0.2">
      <c r="A43" s="12"/>
      <c r="B43" s="15"/>
      <c r="C43" s="67"/>
      <c r="D43" s="15"/>
      <c r="E43" s="66"/>
      <c r="F43" s="15"/>
      <c r="G43" s="66"/>
      <c r="H43" s="15"/>
      <c r="I43" s="66"/>
      <c r="J43" s="15"/>
    </row>
    <row r="44" spans="1:13" s="19" customFormat="1" x14ac:dyDescent="0.2">
      <c r="A44" s="12" t="s">
        <v>19</v>
      </c>
      <c r="B44" s="22">
        <f>B28+B6</f>
        <v>34236349</v>
      </c>
      <c r="C44" s="73">
        <f t="shared" ref="C44:I44" si="3">C28+C6</f>
        <v>600000</v>
      </c>
      <c r="D44" s="22">
        <f t="shared" si="3"/>
        <v>34836349</v>
      </c>
      <c r="E44" s="73">
        <f t="shared" si="3"/>
        <v>6409559</v>
      </c>
      <c r="F44" s="22">
        <f t="shared" si="3"/>
        <v>41245908</v>
      </c>
      <c r="G44" s="73">
        <f t="shared" si="3"/>
        <v>-40674008</v>
      </c>
      <c r="H44" s="22">
        <f t="shared" si="3"/>
        <v>0</v>
      </c>
      <c r="I44" s="83">
        <f t="shared" si="3"/>
        <v>0</v>
      </c>
      <c r="J44" s="22" t="e">
        <f>J28+J6</f>
        <v>#REF!</v>
      </c>
      <c r="K44" s="76"/>
      <c r="L44" s="23"/>
      <c r="M44" s="24"/>
    </row>
    <row r="45" spans="1:13" x14ac:dyDescent="0.2">
      <c r="A45" s="25"/>
      <c r="B45" s="26"/>
      <c r="C45" s="68"/>
      <c r="D45" s="27"/>
      <c r="E45" s="68"/>
      <c r="F45" s="27"/>
      <c r="G45" s="68"/>
      <c r="H45" s="27"/>
      <c r="I45" s="68"/>
      <c r="J45" s="27"/>
    </row>
    <row r="46" spans="1:13" s="19" customFormat="1" x14ac:dyDescent="0.2">
      <c r="A46" s="12" t="s">
        <v>20</v>
      </c>
      <c r="B46" s="22">
        <f>B44-B80</f>
        <v>-789625</v>
      </c>
      <c r="C46" s="67">
        <f>D46-B46</f>
        <v>-1168341</v>
      </c>
      <c r="D46" s="22">
        <f>D44-D80</f>
        <v>-1957966</v>
      </c>
      <c r="E46" s="67">
        <f>F46-D46</f>
        <v>-78947.369999997318</v>
      </c>
      <c r="F46" s="22">
        <f>F44-F80</f>
        <v>-2036913.3699999973</v>
      </c>
      <c r="G46" s="67">
        <f>H46-F46</f>
        <v>2036913.3699999973</v>
      </c>
      <c r="H46" s="22">
        <f>H44-H80</f>
        <v>0</v>
      </c>
      <c r="I46" s="67" t="e">
        <f>J46-H46</f>
        <v>#REF!</v>
      </c>
      <c r="J46" s="22" t="e">
        <f>J44-J80</f>
        <v>#REF!</v>
      </c>
      <c r="K46" s="17"/>
      <c r="L46" s="23"/>
    </row>
    <row r="47" spans="1:13" x14ac:dyDescent="0.2">
      <c r="A47" s="25"/>
      <c r="B47" s="26"/>
      <c r="C47" s="68"/>
      <c r="D47" s="28" t="s">
        <v>13</v>
      </c>
      <c r="E47" s="68"/>
      <c r="F47" s="28" t="s">
        <v>13</v>
      </c>
      <c r="G47" s="68"/>
      <c r="H47" s="28" t="s">
        <v>13</v>
      </c>
      <c r="I47" s="68"/>
      <c r="J47" s="28" t="s">
        <v>13</v>
      </c>
    </row>
    <row r="48" spans="1:13" x14ac:dyDescent="0.2">
      <c r="A48" s="29" t="s">
        <v>21</v>
      </c>
      <c r="B48" s="103">
        <f>B46+B82</f>
        <v>0</v>
      </c>
      <c r="C48" s="67"/>
      <c r="D48" s="28">
        <f>D46+D82</f>
        <v>0</v>
      </c>
      <c r="E48" s="67"/>
      <c r="F48" s="28">
        <f>F46+F82</f>
        <v>2.7939677238464355E-9</v>
      </c>
      <c r="G48" s="67"/>
      <c r="H48" s="28">
        <f>H46+H82</f>
        <v>0</v>
      </c>
      <c r="I48" s="67"/>
      <c r="J48" s="28" t="e">
        <f>J46+J82</f>
        <v>#REF!</v>
      </c>
    </row>
    <row r="49" spans="1:13" x14ac:dyDescent="0.2">
      <c r="A49" s="29"/>
      <c r="B49" s="16"/>
      <c r="C49" s="67"/>
      <c r="D49" s="28" t="s">
        <v>13</v>
      </c>
      <c r="E49" s="67"/>
      <c r="F49" s="28" t="s">
        <v>13</v>
      </c>
      <c r="G49" s="67"/>
      <c r="H49" s="28" t="s">
        <v>13</v>
      </c>
      <c r="I49" s="67"/>
      <c r="J49" s="28" t="s">
        <v>13</v>
      </c>
    </row>
    <row r="50" spans="1:13" ht="15.75" x14ac:dyDescent="0.25">
      <c r="A50" s="21" t="s">
        <v>22</v>
      </c>
      <c r="B50" s="15">
        <f>'РАСХОДЫ ПЕРВОНАЧ'!D8</f>
        <v>15706484</v>
      </c>
      <c r="C50" s="67">
        <f>D50-B50</f>
        <v>-25000</v>
      </c>
      <c r="D50" s="72">
        <f>'расходы март'!D8</f>
        <v>15681484</v>
      </c>
      <c r="E50" s="66">
        <f t="shared" ref="E50:E74" si="4">F50-D50</f>
        <v>-385675.30000000075</v>
      </c>
      <c r="F50" s="72">
        <f>'расходы ноябрь'!D8</f>
        <v>15295808.699999999</v>
      </c>
      <c r="G50" s="66">
        <f t="shared" ref="G50:G56" si="5">H50-F50</f>
        <v>-15295808.699999999</v>
      </c>
      <c r="H50" s="72"/>
      <c r="I50" s="66">
        <f t="shared" ref="I50:I56" si="6">J50-H50</f>
        <v>0</v>
      </c>
      <c r="J50" s="72"/>
      <c r="L50" s="30"/>
      <c r="M50" s="31"/>
    </row>
    <row r="51" spans="1:13" hidden="1" x14ac:dyDescent="0.2">
      <c r="A51" s="32"/>
      <c r="B51" s="15"/>
      <c r="C51" s="67" t="str">
        <f>IF(B51=0,"",D51-B51)</f>
        <v/>
      </c>
      <c r="D51" s="15"/>
      <c r="E51" s="66">
        <f t="shared" si="4"/>
        <v>0</v>
      </c>
      <c r="F51" s="15"/>
      <c r="G51" s="66">
        <f t="shared" si="5"/>
        <v>0</v>
      </c>
      <c r="H51" s="15"/>
      <c r="I51" s="66">
        <f t="shared" si="6"/>
        <v>0</v>
      </c>
      <c r="J51" s="15"/>
      <c r="L51" s="30"/>
      <c r="M51" s="31"/>
    </row>
    <row r="52" spans="1:13" hidden="1" x14ac:dyDescent="0.2">
      <c r="A52" s="21" t="s">
        <v>23</v>
      </c>
      <c r="B52" s="15"/>
      <c r="C52" s="67" t="str">
        <f>IF(B52=0,"",D52-B52)</f>
        <v/>
      </c>
      <c r="D52" s="15"/>
      <c r="E52" s="66">
        <f t="shared" si="4"/>
        <v>0</v>
      </c>
      <c r="F52" s="15"/>
      <c r="G52" s="66">
        <f t="shared" si="5"/>
        <v>0</v>
      </c>
      <c r="H52" s="15"/>
      <c r="I52" s="66">
        <f t="shared" si="6"/>
        <v>0</v>
      </c>
      <c r="J52" s="15"/>
      <c r="L52" s="30"/>
      <c r="M52" s="31"/>
    </row>
    <row r="53" spans="1:13" hidden="1" x14ac:dyDescent="0.2">
      <c r="A53" s="33"/>
      <c r="B53" s="15"/>
      <c r="C53" s="67" t="str">
        <f>IF(B53=0,"",D53-B53)</f>
        <v/>
      </c>
      <c r="D53" s="15"/>
      <c r="E53" s="66">
        <f t="shared" si="4"/>
        <v>0</v>
      </c>
      <c r="F53" s="15"/>
      <c r="G53" s="66">
        <f t="shared" si="5"/>
        <v>0</v>
      </c>
      <c r="H53" s="15"/>
      <c r="I53" s="66">
        <f t="shared" si="6"/>
        <v>0</v>
      </c>
      <c r="J53" s="15"/>
      <c r="L53" s="30"/>
      <c r="M53" s="31"/>
    </row>
    <row r="54" spans="1:13" hidden="1" x14ac:dyDescent="0.2">
      <c r="A54" s="34" t="s">
        <v>24</v>
      </c>
      <c r="B54" s="15"/>
      <c r="C54" s="67" t="str">
        <f>IF(B54=0,"",D54-B54)</f>
        <v/>
      </c>
      <c r="D54" s="15"/>
      <c r="E54" s="66">
        <f t="shared" si="4"/>
        <v>0</v>
      </c>
      <c r="F54" s="15"/>
      <c r="G54" s="66">
        <f t="shared" si="5"/>
        <v>0</v>
      </c>
      <c r="H54" s="15"/>
      <c r="I54" s="66">
        <f t="shared" si="6"/>
        <v>0</v>
      </c>
      <c r="J54" s="15"/>
      <c r="L54" s="30"/>
      <c r="M54" s="31"/>
    </row>
    <row r="55" spans="1:13" hidden="1" x14ac:dyDescent="0.2">
      <c r="A55" s="33"/>
      <c r="B55" s="15"/>
      <c r="C55" s="67"/>
      <c r="D55" s="15"/>
      <c r="E55" s="66">
        <f t="shared" si="4"/>
        <v>0</v>
      </c>
      <c r="F55" s="15"/>
      <c r="G55" s="66">
        <f t="shared" si="5"/>
        <v>0</v>
      </c>
      <c r="H55" s="15"/>
      <c r="I55" s="66">
        <f t="shared" si="6"/>
        <v>0</v>
      </c>
      <c r="J55" s="15"/>
      <c r="L55" s="30"/>
      <c r="M55" s="31"/>
    </row>
    <row r="56" spans="1:13" hidden="1" x14ac:dyDescent="0.2">
      <c r="A56" s="12" t="s">
        <v>25</v>
      </c>
      <c r="B56" s="15"/>
      <c r="C56" s="67">
        <f t="shared" ref="C56:C80" si="7">D56-B56</f>
        <v>0</v>
      </c>
      <c r="D56" s="15"/>
      <c r="E56" s="66">
        <f t="shared" si="4"/>
        <v>0</v>
      </c>
      <c r="F56" s="15"/>
      <c r="G56" s="66">
        <f t="shared" si="5"/>
        <v>0</v>
      </c>
      <c r="H56" s="15"/>
      <c r="I56" s="66">
        <f t="shared" si="6"/>
        <v>0</v>
      </c>
      <c r="J56" s="15"/>
      <c r="L56" s="30"/>
      <c r="M56" s="31"/>
    </row>
    <row r="57" spans="1:13" x14ac:dyDescent="0.2">
      <c r="A57" s="12"/>
      <c r="B57" s="15"/>
      <c r="C57" s="67"/>
      <c r="D57" s="15"/>
      <c r="E57" s="66"/>
      <c r="F57" s="15"/>
      <c r="G57" s="66"/>
      <c r="H57" s="15"/>
      <c r="I57" s="66"/>
      <c r="J57" s="15"/>
      <c r="L57" s="30"/>
      <c r="M57" s="31"/>
    </row>
    <row r="58" spans="1:13" ht="22.5" x14ac:dyDescent="0.2">
      <c r="A58" s="21" t="s">
        <v>42</v>
      </c>
      <c r="B58" s="15">
        <f>'РАСХОДЫ ПЕРВОНАЧ'!D13</f>
        <v>85000</v>
      </c>
      <c r="C58" s="67">
        <f>D58-B58</f>
        <v>0</v>
      </c>
      <c r="D58" s="15">
        <f>'расходы март'!D13</f>
        <v>85000</v>
      </c>
      <c r="E58" s="66">
        <f t="shared" si="4"/>
        <v>17501</v>
      </c>
      <c r="F58" s="15">
        <f>'расходы ноябрь'!D13</f>
        <v>102501</v>
      </c>
      <c r="G58" s="66">
        <f>H58-F58</f>
        <v>-102501</v>
      </c>
      <c r="H58" s="15"/>
      <c r="I58" s="66">
        <f>J58-H58</f>
        <v>0</v>
      </c>
      <c r="J58" s="15"/>
      <c r="L58" s="30"/>
      <c r="M58" s="31"/>
    </row>
    <row r="59" spans="1:13" x14ac:dyDescent="0.2">
      <c r="A59" s="12"/>
      <c r="B59" s="15"/>
      <c r="C59" s="67"/>
      <c r="D59" s="15"/>
      <c r="E59" s="66"/>
      <c r="F59" s="15"/>
      <c r="G59" s="66"/>
      <c r="H59" s="15"/>
      <c r="I59" s="66"/>
      <c r="J59" s="15"/>
      <c r="L59" s="30"/>
      <c r="M59" s="31"/>
    </row>
    <row r="60" spans="1:13" x14ac:dyDescent="0.2">
      <c r="A60" s="12" t="s">
        <v>24</v>
      </c>
      <c r="B60" s="15">
        <f>'РАСХОДЫ ПЕРВОНАЧ'!D15</f>
        <v>3048519</v>
      </c>
      <c r="C60" s="67">
        <f t="shared" si="7"/>
        <v>468341</v>
      </c>
      <c r="D60" s="15">
        <f>'расходы март'!D15</f>
        <v>3516860</v>
      </c>
      <c r="E60" s="66">
        <f t="shared" si="4"/>
        <v>3660810.37</v>
      </c>
      <c r="F60" s="15">
        <f>'расходы ноябрь'!D15</f>
        <v>7177670.3700000001</v>
      </c>
      <c r="G60" s="66">
        <f>H60-F60</f>
        <v>-7177670.3700000001</v>
      </c>
      <c r="H60" s="15"/>
      <c r="I60" s="66">
        <f>J60-H60</f>
        <v>0</v>
      </c>
      <c r="J60" s="15"/>
      <c r="L60" s="30"/>
      <c r="M60" s="31"/>
    </row>
    <row r="61" spans="1:13" x14ac:dyDescent="0.2">
      <c r="A61" s="12"/>
      <c r="B61" s="15"/>
      <c r="C61" s="67"/>
      <c r="D61" s="15"/>
      <c r="E61" s="66"/>
      <c r="F61" s="15"/>
      <c r="G61" s="66"/>
      <c r="H61" s="15"/>
      <c r="I61" s="66"/>
      <c r="J61" s="15"/>
      <c r="L61" s="30"/>
      <c r="M61" s="31"/>
    </row>
    <row r="62" spans="1:13" ht="15.75" x14ac:dyDescent="0.25">
      <c r="A62" s="12" t="s">
        <v>26</v>
      </c>
      <c r="B62" s="15">
        <f>'РАСХОДЫ ПЕРВОНАЧ'!D20</f>
        <v>10957571</v>
      </c>
      <c r="C62" s="67">
        <f t="shared" si="7"/>
        <v>1300000</v>
      </c>
      <c r="D62" s="72">
        <f>'расходы март'!D20</f>
        <v>12257571</v>
      </c>
      <c r="E62" s="66">
        <f t="shared" si="4"/>
        <v>2902545</v>
      </c>
      <c r="F62" s="72">
        <f>'расходы ноябрь'!D20</f>
        <v>15160116</v>
      </c>
      <c r="G62" s="66">
        <f>H62-F62</f>
        <v>-15160116</v>
      </c>
      <c r="H62" s="72"/>
      <c r="I62" s="66">
        <f>J62-H62</f>
        <v>0</v>
      </c>
      <c r="J62" s="72"/>
      <c r="L62" s="30"/>
      <c r="M62" s="31"/>
    </row>
    <row r="63" spans="1:13" ht="12" customHeight="1" x14ac:dyDescent="0.2">
      <c r="A63" s="21"/>
      <c r="B63" s="15"/>
      <c r="C63" s="67"/>
      <c r="D63" s="15"/>
      <c r="E63" s="66"/>
      <c r="F63" s="15"/>
      <c r="G63" s="66"/>
      <c r="H63" s="15"/>
      <c r="I63" s="66"/>
      <c r="J63" s="15"/>
      <c r="L63" s="30"/>
      <c r="M63" s="31"/>
    </row>
    <row r="64" spans="1:13" hidden="1" x14ac:dyDescent="0.2">
      <c r="A64" s="12"/>
      <c r="B64" s="15"/>
      <c r="C64" s="67">
        <f t="shared" si="7"/>
        <v>0</v>
      </c>
      <c r="D64" s="15"/>
      <c r="E64" s="66">
        <f t="shared" si="4"/>
        <v>0</v>
      </c>
      <c r="F64" s="15"/>
      <c r="G64" s="66">
        <f t="shared" ref="G64:G72" si="8">H64-F64</f>
        <v>0</v>
      </c>
      <c r="H64" s="15"/>
      <c r="I64" s="66">
        <f t="shared" ref="I64:I72" si="9">J64-H64</f>
        <v>0</v>
      </c>
      <c r="J64" s="15"/>
      <c r="L64" s="30"/>
      <c r="M64" s="31"/>
    </row>
    <row r="65" spans="1:16" hidden="1" x14ac:dyDescent="0.2">
      <c r="A65" s="32"/>
      <c r="B65" s="15"/>
      <c r="C65" s="67">
        <f t="shared" si="7"/>
        <v>0</v>
      </c>
      <c r="D65" s="15"/>
      <c r="E65" s="66">
        <f t="shared" si="4"/>
        <v>0</v>
      </c>
      <c r="F65" s="15"/>
      <c r="G65" s="66">
        <f t="shared" si="8"/>
        <v>0</v>
      </c>
      <c r="H65" s="15"/>
      <c r="I65" s="66">
        <f t="shared" si="9"/>
        <v>0</v>
      </c>
      <c r="J65" s="15"/>
      <c r="L65" s="30"/>
      <c r="M65" s="31"/>
    </row>
    <row r="66" spans="1:16" ht="14.25" customHeight="1" x14ac:dyDescent="0.2">
      <c r="A66" s="12" t="s">
        <v>27</v>
      </c>
      <c r="B66" s="15">
        <f>'РАСХОДЫ ПЕРВОНАЧ'!D24</f>
        <v>5020700</v>
      </c>
      <c r="C66" s="67">
        <f t="shared" si="7"/>
        <v>0</v>
      </c>
      <c r="D66" s="15">
        <f>'расходы март'!D24</f>
        <v>5020700</v>
      </c>
      <c r="E66" s="66">
        <f t="shared" si="4"/>
        <v>136910</v>
      </c>
      <c r="F66" s="15">
        <f>'расходы ноябрь'!D24</f>
        <v>5157610</v>
      </c>
      <c r="G66" s="66">
        <f t="shared" si="8"/>
        <v>-5157610</v>
      </c>
      <c r="H66" s="15"/>
      <c r="I66" s="66">
        <f t="shared" si="9"/>
        <v>0</v>
      </c>
      <c r="J66" s="15"/>
      <c r="L66" s="30"/>
      <c r="M66" s="31"/>
    </row>
    <row r="67" spans="1:16" ht="9.75" hidden="1" customHeight="1" x14ac:dyDescent="0.2">
      <c r="A67" s="35"/>
      <c r="B67" s="15"/>
      <c r="C67" s="67"/>
      <c r="D67" s="15"/>
      <c r="E67" s="66">
        <f t="shared" si="4"/>
        <v>0</v>
      </c>
      <c r="F67" s="15"/>
      <c r="G67" s="66">
        <f t="shared" si="8"/>
        <v>0</v>
      </c>
      <c r="H67" s="15"/>
      <c r="I67" s="66">
        <f t="shared" si="9"/>
        <v>0</v>
      </c>
      <c r="J67" s="15"/>
      <c r="L67" s="30"/>
      <c r="M67" s="31"/>
    </row>
    <row r="68" spans="1:16" hidden="1" x14ac:dyDescent="0.2">
      <c r="A68" s="12" t="s">
        <v>28</v>
      </c>
      <c r="B68" s="15"/>
      <c r="C68" s="67">
        <f t="shared" si="7"/>
        <v>0</v>
      </c>
      <c r="D68" s="15"/>
      <c r="E68" s="66">
        <f t="shared" si="4"/>
        <v>0</v>
      </c>
      <c r="F68" s="15"/>
      <c r="G68" s="66">
        <f t="shared" si="8"/>
        <v>0</v>
      </c>
      <c r="H68" s="15"/>
      <c r="I68" s="66">
        <f t="shared" si="9"/>
        <v>0</v>
      </c>
      <c r="J68" s="15"/>
      <c r="L68" s="30"/>
      <c r="M68" s="31"/>
    </row>
    <row r="69" spans="1:16" hidden="1" x14ac:dyDescent="0.2">
      <c r="A69" s="33"/>
      <c r="B69" s="15"/>
      <c r="C69" s="67">
        <f t="shared" si="7"/>
        <v>0</v>
      </c>
      <c r="D69" s="15"/>
      <c r="E69" s="66">
        <f t="shared" si="4"/>
        <v>0</v>
      </c>
      <c r="F69" s="15"/>
      <c r="G69" s="66">
        <f t="shared" si="8"/>
        <v>0</v>
      </c>
      <c r="H69" s="15"/>
      <c r="I69" s="66">
        <f t="shared" si="9"/>
        <v>0</v>
      </c>
      <c r="J69" s="15"/>
      <c r="L69" s="30"/>
      <c r="M69" s="31"/>
    </row>
    <row r="70" spans="1:16" hidden="1" x14ac:dyDescent="0.2">
      <c r="A70" s="36" t="s">
        <v>29</v>
      </c>
      <c r="B70" s="15"/>
      <c r="C70" s="67">
        <f t="shared" si="7"/>
        <v>0</v>
      </c>
      <c r="D70" s="15"/>
      <c r="E70" s="66">
        <f t="shared" si="4"/>
        <v>0</v>
      </c>
      <c r="F70" s="15"/>
      <c r="G70" s="66">
        <f t="shared" si="8"/>
        <v>0</v>
      </c>
      <c r="H70" s="15"/>
      <c r="I70" s="66">
        <f t="shared" si="9"/>
        <v>0</v>
      </c>
      <c r="J70" s="15"/>
      <c r="L70" s="30"/>
      <c r="M70" s="31"/>
    </row>
    <row r="71" spans="1:16" hidden="1" x14ac:dyDescent="0.2">
      <c r="A71" s="36"/>
      <c r="B71" s="15"/>
      <c r="C71" s="67">
        <f t="shared" si="7"/>
        <v>0</v>
      </c>
      <c r="D71" s="15"/>
      <c r="E71" s="66">
        <f t="shared" si="4"/>
        <v>0</v>
      </c>
      <c r="F71" s="15"/>
      <c r="G71" s="66">
        <f t="shared" si="8"/>
        <v>0</v>
      </c>
      <c r="H71" s="15"/>
      <c r="I71" s="66">
        <f t="shared" si="9"/>
        <v>0</v>
      </c>
      <c r="J71" s="15"/>
      <c r="L71" s="30"/>
      <c r="M71" s="31"/>
    </row>
    <row r="72" spans="1:16" hidden="1" x14ac:dyDescent="0.2">
      <c r="A72" s="36" t="s">
        <v>30</v>
      </c>
      <c r="B72" s="15"/>
      <c r="C72" s="67">
        <f t="shared" si="7"/>
        <v>0</v>
      </c>
      <c r="D72" s="15"/>
      <c r="E72" s="66">
        <f t="shared" si="4"/>
        <v>0</v>
      </c>
      <c r="F72" s="15"/>
      <c r="G72" s="66">
        <f t="shared" si="8"/>
        <v>0</v>
      </c>
      <c r="H72" s="15"/>
      <c r="I72" s="66">
        <f t="shared" si="9"/>
        <v>0</v>
      </c>
      <c r="J72" s="15"/>
      <c r="L72" s="30"/>
      <c r="M72" s="31"/>
    </row>
    <row r="73" spans="1:16" ht="10.5" customHeight="1" x14ac:dyDescent="0.2">
      <c r="A73" s="21"/>
      <c r="B73" s="15"/>
      <c r="C73" s="67"/>
      <c r="D73" s="15"/>
      <c r="E73" s="66"/>
      <c r="F73" s="15"/>
      <c r="G73" s="66"/>
      <c r="H73" s="15"/>
      <c r="I73" s="66"/>
      <c r="J73" s="15"/>
      <c r="L73" s="30"/>
      <c r="M73" s="31"/>
    </row>
    <row r="74" spans="1:16" ht="15.75" x14ac:dyDescent="0.25">
      <c r="A74" s="12" t="s">
        <v>31</v>
      </c>
      <c r="B74" s="15">
        <f>'РАСХОДЫ ПЕРВОНАЧ'!D26</f>
        <v>207700</v>
      </c>
      <c r="C74" s="67">
        <f t="shared" si="7"/>
        <v>25000</v>
      </c>
      <c r="D74" s="72">
        <f>'расходы март'!D26</f>
        <v>232700</v>
      </c>
      <c r="E74" s="66">
        <f t="shared" si="4"/>
        <v>156415.29999999999</v>
      </c>
      <c r="F74" s="72">
        <f>'расходы ноябрь'!D26</f>
        <v>389115.3</v>
      </c>
      <c r="G74" s="66">
        <f>H74-F74</f>
        <v>-389115.3</v>
      </c>
      <c r="H74" s="72"/>
      <c r="I74" s="66">
        <f>J74-H74</f>
        <v>0</v>
      </c>
      <c r="J74" s="72"/>
      <c r="L74" s="30"/>
      <c r="M74" s="31"/>
    </row>
    <row r="75" spans="1:16" hidden="1" x14ac:dyDescent="0.2">
      <c r="A75" s="12"/>
      <c r="B75" s="15"/>
      <c r="C75" s="67">
        <f t="shared" si="7"/>
        <v>0</v>
      </c>
      <c r="D75" s="15"/>
      <c r="E75" s="67">
        <f>F75-D75</f>
        <v>0</v>
      </c>
      <c r="F75" s="15"/>
      <c r="G75" s="67">
        <f>H75-F75</f>
        <v>0</v>
      </c>
      <c r="H75" s="15"/>
      <c r="I75" s="67">
        <f>J75-H75</f>
        <v>0</v>
      </c>
      <c r="J75" s="15"/>
      <c r="L75" s="30"/>
      <c r="M75" s="31"/>
    </row>
    <row r="76" spans="1:16" hidden="1" x14ac:dyDescent="0.2">
      <c r="A76" s="12"/>
      <c r="B76" s="15"/>
      <c r="C76" s="67">
        <f t="shared" si="7"/>
        <v>0</v>
      </c>
      <c r="D76" s="15"/>
      <c r="E76" s="67">
        <f>F76-D76</f>
        <v>0</v>
      </c>
      <c r="F76" s="15"/>
      <c r="G76" s="67">
        <f>H76-F76</f>
        <v>0</v>
      </c>
      <c r="H76" s="15"/>
      <c r="I76" s="67">
        <f>J76-H76</f>
        <v>0</v>
      </c>
      <c r="J76" s="15"/>
      <c r="L76" s="30"/>
      <c r="M76" s="31"/>
    </row>
    <row r="77" spans="1:16" ht="9.75" hidden="1" customHeight="1" x14ac:dyDescent="0.2">
      <c r="A77" s="37"/>
      <c r="B77" s="15"/>
      <c r="C77" s="67"/>
      <c r="D77" s="15"/>
      <c r="E77" s="67"/>
      <c r="F77" s="15"/>
      <c r="G77" s="67"/>
      <c r="H77" s="15"/>
      <c r="I77" s="67"/>
      <c r="J77" s="15"/>
      <c r="L77" s="30"/>
      <c r="M77" s="31"/>
    </row>
    <row r="78" spans="1:16" hidden="1" x14ac:dyDescent="0.2">
      <c r="A78" s="21" t="s">
        <v>16</v>
      </c>
      <c r="B78" s="15">
        <f>'[1]по КФСР прил 2'!H194</f>
        <v>8893200</v>
      </c>
      <c r="C78" s="67">
        <f t="shared" si="7"/>
        <v>-8893200</v>
      </c>
      <c r="D78" s="15"/>
      <c r="E78" s="67">
        <f>F78-D78</f>
        <v>0</v>
      </c>
      <c r="F78" s="15"/>
      <c r="G78" s="67">
        <f>H78-F78</f>
        <v>0</v>
      </c>
      <c r="H78" s="15"/>
      <c r="I78" s="67">
        <f>J78-H78</f>
        <v>0</v>
      </c>
      <c r="J78" s="15"/>
      <c r="L78" s="30"/>
      <c r="M78" s="31"/>
    </row>
    <row r="79" spans="1:16" ht="11.25" customHeight="1" x14ac:dyDescent="0.2">
      <c r="A79" s="37"/>
      <c r="B79" s="15"/>
      <c r="C79" s="67"/>
      <c r="D79" s="15"/>
      <c r="E79" s="67"/>
      <c r="F79" s="15"/>
      <c r="G79" s="67"/>
      <c r="H79" s="15"/>
      <c r="I79" s="67"/>
      <c r="J79" s="15"/>
      <c r="L79" s="30"/>
      <c r="M79" s="31"/>
    </row>
    <row r="80" spans="1:16" x14ac:dyDescent="0.2">
      <c r="A80" s="21" t="s">
        <v>32</v>
      </c>
      <c r="B80" s="22">
        <f>B50+B56+B58+B60+B62+B66+B74</f>
        <v>35025974</v>
      </c>
      <c r="C80" s="67">
        <f t="shared" si="7"/>
        <v>1768341</v>
      </c>
      <c r="D80" s="22">
        <f>D50+D56+D58+D60+D62+D66+D74</f>
        <v>36794315</v>
      </c>
      <c r="E80" s="67">
        <f>F80-D80</f>
        <v>6488506.3699999973</v>
      </c>
      <c r="F80" s="22">
        <f>F50+F56+F58+F60+F62+F66+F74</f>
        <v>43282821.369999997</v>
      </c>
      <c r="G80" s="67">
        <f>H80-F80</f>
        <v>-43282821.369999997</v>
      </c>
      <c r="H80" s="22">
        <f>H50+H56+H58+H60+H62+H66+H74</f>
        <v>0</v>
      </c>
      <c r="I80" s="67">
        <f>J80-H80</f>
        <v>0</v>
      </c>
      <c r="J80" s="22">
        <f>J50+J56+J58+J60+J62+J66+J74</f>
        <v>0</v>
      </c>
      <c r="K80" s="71"/>
      <c r="L80" s="30"/>
      <c r="M80" s="31"/>
      <c r="P80" s="104"/>
    </row>
    <row r="81" spans="1:12" ht="14.25" customHeight="1" x14ac:dyDescent="0.2">
      <c r="A81" s="38"/>
      <c r="B81" s="39"/>
      <c r="C81" s="40"/>
      <c r="D81" s="41"/>
      <c r="E81" s="40"/>
      <c r="F81" s="41"/>
      <c r="G81" s="40"/>
      <c r="H81" s="41"/>
      <c r="I81" s="40"/>
      <c r="J81" s="41"/>
    </row>
    <row r="82" spans="1:12" ht="22.5" x14ac:dyDescent="0.2">
      <c r="A82" s="42" t="s">
        <v>33</v>
      </c>
      <c r="B82" s="43">
        <f>B83+B87+B89</f>
        <v>789625</v>
      </c>
      <c r="C82" s="47">
        <f t="shared" ref="C82:C91" si="10">D82-B82</f>
        <v>1168341</v>
      </c>
      <c r="D82" s="43">
        <f>D89</f>
        <v>1957966</v>
      </c>
      <c r="E82" s="47">
        <f t="shared" ref="E82:E91" si="11">F82-D82</f>
        <v>78947.370000000112</v>
      </c>
      <c r="F82" s="43">
        <f>F89</f>
        <v>2036913.37</v>
      </c>
      <c r="G82" s="47">
        <f t="shared" ref="G82:G91" si="12">H82-F82</f>
        <v>-2036913.37</v>
      </c>
      <c r="H82" s="43">
        <f>H89</f>
        <v>0</v>
      </c>
      <c r="I82" s="47">
        <f t="shared" ref="I82:I91" si="13">J82-H82</f>
        <v>0</v>
      </c>
      <c r="J82" s="43">
        <f>J89</f>
        <v>0</v>
      </c>
      <c r="L82" s="44"/>
    </row>
    <row r="83" spans="1:12" hidden="1" x14ac:dyDescent="0.2">
      <c r="A83" s="45" t="s">
        <v>34</v>
      </c>
      <c r="B83" s="46">
        <f>B84+B85</f>
        <v>0</v>
      </c>
      <c r="C83" s="47">
        <f t="shared" si="10"/>
        <v>0</v>
      </c>
      <c r="D83" s="46">
        <f>D84-D85</f>
        <v>0</v>
      </c>
      <c r="E83" s="47">
        <f t="shared" si="11"/>
        <v>0</v>
      </c>
      <c r="F83" s="46">
        <f>F84-F85</f>
        <v>0</v>
      </c>
      <c r="G83" s="47">
        <f t="shared" si="12"/>
        <v>0</v>
      </c>
      <c r="H83" s="46">
        <f>H84-H85</f>
        <v>0</v>
      </c>
      <c r="I83" s="47">
        <f t="shared" si="13"/>
        <v>0</v>
      </c>
      <c r="J83" s="46">
        <f>J84-J85</f>
        <v>0</v>
      </c>
    </row>
    <row r="84" spans="1:12" hidden="1" x14ac:dyDescent="0.2">
      <c r="A84" s="48" t="s">
        <v>35</v>
      </c>
      <c r="B84" s="46"/>
      <c r="C84" s="47">
        <f t="shared" si="10"/>
        <v>0</v>
      </c>
      <c r="D84" s="49"/>
      <c r="E84" s="47">
        <f t="shared" si="11"/>
        <v>0</v>
      </c>
      <c r="F84" s="49"/>
      <c r="G84" s="47">
        <f t="shared" si="12"/>
        <v>0</v>
      </c>
      <c r="H84" s="49"/>
      <c r="I84" s="47">
        <f t="shared" si="13"/>
        <v>0</v>
      </c>
      <c r="J84" s="49"/>
    </row>
    <row r="85" spans="1:12" hidden="1" x14ac:dyDescent="0.2">
      <c r="A85" s="45" t="s">
        <v>36</v>
      </c>
      <c r="B85" s="46"/>
      <c r="C85" s="47">
        <f t="shared" si="10"/>
        <v>0</v>
      </c>
      <c r="D85" s="49"/>
      <c r="E85" s="47">
        <f t="shared" si="11"/>
        <v>0</v>
      </c>
      <c r="F85" s="49"/>
      <c r="G85" s="47">
        <f t="shared" si="12"/>
        <v>0</v>
      </c>
      <c r="H85" s="49"/>
      <c r="I85" s="47">
        <f t="shared" si="13"/>
        <v>0</v>
      </c>
      <c r="J85" s="49"/>
    </row>
    <row r="86" spans="1:12" hidden="1" x14ac:dyDescent="0.2">
      <c r="A86" s="45"/>
      <c r="B86" s="46"/>
      <c r="C86" s="47">
        <f t="shared" si="10"/>
        <v>0</v>
      </c>
      <c r="D86" s="49"/>
      <c r="E86" s="47">
        <f t="shared" si="11"/>
        <v>0</v>
      </c>
      <c r="F86" s="49"/>
      <c r="G86" s="47">
        <f t="shared" si="12"/>
        <v>0</v>
      </c>
      <c r="H86" s="49"/>
      <c r="I86" s="47">
        <f t="shared" si="13"/>
        <v>0</v>
      </c>
      <c r="J86" s="49"/>
    </row>
    <row r="87" spans="1:12" hidden="1" x14ac:dyDescent="0.2">
      <c r="A87" s="45" t="s">
        <v>37</v>
      </c>
      <c r="B87" s="46"/>
      <c r="C87" s="47">
        <f t="shared" si="10"/>
        <v>0</v>
      </c>
      <c r="D87" s="49"/>
      <c r="E87" s="47">
        <f t="shared" si="11"/>
        <v>0</v>
      </c>
      <c r="F87" s="49"/>
      <c r="G87" s="47">
        <f t="shared" si="12"/>
        <v>0</v>
      </c>
      <c r="H87" s="49"/>
      <c r="I87" s="47">
        <f t="shared" si="13"/>
        <v>0</v>
      </c>
      <c r="J87" s="49"/>
    </row>
    <row r="88" spans="1:12" hidden="1" x14ac:dyDescent="0.2">
      <c r="A88" s="45"/>
      <c r="B88" s="46"/>
      <c r="C88" s="47" t="e">
        <f t="shared" si="10"/>
        <v>#VALUE!</v>
      </c>
      <c r="D88" s="49" t="s">
        <v>13</v>
      </c>
      <c r="E88" s="47" t="e">
        <f t="shared" si="11"/>
        <v>#VALUE!</v>
      </c>
      <c r="F88" s="49" t="s">
        <v>13</v>
      </c>
      <c r="G88" s="47" t="e">
        <f t="shared" si="12"/>
        <v>#VALUE!</v>
      </c>
      <c r="H88" s="49" t="s">
        <v>13</v>
      </c>
      <c r="I88" s="47" t="e">
        <f t="shared" si="13"/>
        <v>#VALUE!</v>
      </c>
      <c r="J88" s="49" t="s">
        <v>13</v>
      </c>
    </row>
    <row r="89" spans="1:12" x14ac:dyDescent="0.2">
      <c r="A89" s="48" t="s">
        <v>38</v>
      </c>
      <c r="B89" s="46">
        <f>B90</f>
        <v>789625</v>
      </c>
      <c r="C89" s="47">
        <f t="shared" si="10"/>
        <v>1168341</v>
      </c>
      <c r="D89" s="46">
        <f>D90</f>
        <v>1957966</v>
      </c>
      <c r="E89" s="47">
        <f t="shared" si="11"/>
        <v>78947.370000000112</v>
      </c>
      <c r="F89" s="46">
        <f>F90</f>
        <v>2036913.37</v>
      </c>
      <c r="G89" s="47">
        <f t="shared" si="12"/>
        <v>-2036913.37</v>
      </c>
      <c r="H89" s="46">
        <f>H90</f>
        <v>0</v>
      </c>
      <c r="I89" s="47">
        <f t="shared" si="13"/>
        <v>0</v>
      </c>
      <c r="J89" s="46">
        <f>J90</f>
        <v>0</v>
      </c>
    </row>
    <row r="90" spans="1:12" x14ac:dyDescent="0.2">
      <c r="A90" s="48" t="s">
        <v>39</v>
      </c>
      <c r="B90" s="46">
        <f>'источники первонач'!D10</f>
        <v>789625</v>
      </c>
      <c r="C90" s="47">
        <f t="shared" si="10"/>
        <v>1168341</v>
      </c>
      <c r="D90" s="49">
        <f>'источники март'!D10</f>
        <v>1957966</v>
      </c>
      <c r="E90" s="47">
        <f t="shared" si="11"/>
        <v>78947.370000000112</v>
      </c>
      <c r="F90" s="49">
        <f>'источники ноябрь'!E10</f>
        <v>2036913.37</v>
      </c>
      <c r="G90" s="47">
        <f t="shared" si="12"/>
        <v>-2036913.37</v>
      </c>
      <c r="H90" s="49"/>
      <c r="I90" s="47">
        <f t="shared" si="13"/>
        <v>0</v>
      </c>
      <c r="J90" s="49"/>
      <c r="K90" s="71"/>
    </row>
    <row r="91" spans="1:12" x14ac:dyDescent="0.2">
      <c r="A91" s="48" t="s">
        <v>40</v>
      </c>
      <c r="B91" s="46"/>
      <c r="C91" s="47">
        <f t="shared" si="10"/>
        <v>0</v>
      </c>
      <c r="D91" s="49"/>
      <c r="E91" s="47">
        <f t="shared" si="11"/>
        <v>0</v>
      </c>
      <c r="F91" s="49"/>
      <c r="G91" s="47">
        <f t="shared" si="12"/>
        <v>0</v>
      </c>
      <c r="H91" s="49"/>
      <c r="I91" s="47">
        <f t="shared" si="13"/>
        <v>0</v>
      </c>
      <c r="J91" s="49"/>
    </row>
    <row r="92" spans="1:12" x14ac:dyDescent="0.2">
      <c r="A92" s="50"/>
      <c r="B92" s="51"/>
      <c r="C92" s="69" t="str">
        <f>IF(B92=0,"",D92-B92)</f>
        <v/>
      </c>
      <c r="D92" s="52" t="s">
        <v>13</v>
      </c>
      <c r="E92" s="69"/>
      <c r="F92" s="52" t="s">
        <v>13</v>
      </c>
      <c r="G92" s="69"/>
      <c r="H92" s="52" t="s">
        <v>13</v>
      </c>
      <c r="I92" s="69"/>
      <c r="J92" s="52" t="s">
        <v>13</v>
      </c>
    </row>
    <row r="93" spans="1:12" x14ac:dyDescent="0.2">
      <c r="A93" s="53"/>
      <c r="C93" s="70" t="str">
        <f>IF(B93=0,"",D93-B93)</f>
        <v/>
      </c>
      <c r="D93" s="55"/>
      <c r="E93" s="70" t="str">
        <f>IF(D93=0,"",F93-D93)</f>
        <v/>
      </c>
      <c r="F93" s="55"/>
      <c r="G93" s="70" t="str">
        <f>IF(F93=0,"",H93-F93)</f>
        <v/>
      </c>
      <c r="H93" s="55"/>
      <c r="I93" s="70" t="str">
        <f>IF(H93=0,"",J93-H93)</f>
        <v/>
      </c>
      <c r="J93" s="55"/>
    </row>
    <row r="94" spans="1:12" x14ac:dyDescent="0.2">
      <c r="A94" s="56"/>
      <c r="C94" s="70" t="str">
        <f>IF(B94=0,"",D94-B94)</f>
        <v/>
      </c>
      <c r="D94" s="55"/>
      <c r="E94" s="70" t="str">
        <f>IF(D94=0,"",F94-D94)</f>
        <v/>
      </c>
      <c r="F94" s="55"/>
      <c r="G94" s="70" t="str">
        <f>IF(F94=0,"",H94-F94)</f>
        <v/>
      </c>
      <c r="H94" s="55"/>
      <c r="I94" s="70" t="str">
        <f>IF(H94=0,"",J94-H94)</f>
        <v/>
      </c>
      <c r="J94" s="55"/>
    </row>
    <row r="95" spans="1:12" x14ac:dyDescent="0.2">
      <c r="A95" s="57"/>
      <c r="C95" s="70"/>
      <c r="D95" s="55"/>
      <c r="E95" s="70"/>
      <c r="F95" s="55"/>
      <c r="G95" s="70"/>
      <c r="H95" s="55"/>
      <c r="I95" s="70"/>
      <c r="J95" s="55"/>
    </row>
    <row r="96" spans="1:12" s="60" customFormat="1" ht="12" x14ac:dyDescent="0.2">
      <c r="A96" s="58"/>
      <c r="B96" s="58"/>
      <c r="C96" s="59"/>
      <c r="E96" s="59"/>
      <c r="G96" s="59"/>
      <c r="I96" s="59"/>
      <c r="K96" s="61"/>
      <c r="L96" s="62"/>
    </row>
    <row r="97" spans="1:12" s="60" customFormat="1" ht="12" x14ac:dyDescent="0.2">
      <c r="A97" s="58"/>
      <c r="B97" s="58"/>
      <c r="C97" s="59"/>
      <c r="E97" s="59"/>
      <c r="G97" s="59"/>
      <c r="I97" s="59"/>
      <c r="K97" s="61"/>
      <c r="L97" s="62"/>
    </row>
    <row r="98" spans="1:12" s="60" customFormat="1" ht="12" x14ac:dyDescent="0.2">
      <c r="A98" s="58"/>
      <c r="B98" s="58"/>
      <c r="C98" s="59"/>
      <c r="E98" s="59"/>
      <c r="G98" s="59"/>
      <c r="I98" s="59"/>
      <c r="K98" s="61"/>
      <c r="L98" s="62"/>
    </row>
    <row r="99" spans="1:12" s="60" customFormat="1" ht="12" x14ac:dyDescent="0.2">
      <c r="A99" s="58"/>
      <c r="B99" s="58"/>
      <c r="C99" s="59"/>
      <c r="E99" s="59"/>
      <c r="G99" s="59"/>
      <c r="I99" s="59"/>
      <c r="K99" s="61"/>
      <c r="L99" s="62"/>
    </row>
    <row r="100" spans="1:12" s="60" customFormat="1" ht="12" x14ac:dyDescent="0.2">
      <c r="A100" s="58"/>
      <c r="B100" s="58"/>
      <c r="C100" s="59"/>
      <c r="E100" s="59"/>
      <c r="G100" s="59"/>
      <c r="I100" s="59"/>
      <c r="K100" s="61"/>
      <c r="L100" s="62"/>
    </row>
    <row r="101" spans="1:12" s="60" customFormat="1" ht="12" x14ac:dyDescent="0.2">
      <c r="A101" s="58"/>
      <c r="B101" s="58"/>
      <c r="C101" s="59"/>
      <c r="E101" s="59"/>
      <c r="G101" s="59"/>
      <c r="I101" s="59"/>
      <c r="K101" s="61"/>
      <c r="L101" s="62"/>
    </row>
    <row r="102" spans="1:12" s="60" customFormat="1" ht="12" x14ac:dyDescent="0.2">
      <c r="A102" s="58"/>
      <c r="B102" s="58"/>
      <c r="C102" s="59"/>
      <c r="E102" s="59"/>
      <c r="G102" s="59"/>
      <c r="I102" s="59"/>
      <c r="K102" s="61"/>
      <c r="L102" s="62"/>
    </row>
    <row r="103" spans="1:12" s="60" customFormat="1" ht="12" x14ac:dyDescent="0.2">
      <c r="A103" s="58"/>
      <c r="B103" s="58"/>
      <c r="C103" s="59"/>
      <c r="E103" s="59"/>
      <c r="G103" s="59"/>
      <c r="I103" s="59"/>
      <c r="K103" s="61"/>
      <c r="L103" s="62"/>
    </row>
    <row r="104" spans="1:12" s="60" customFormat="1" ht="12" x14ac:dyDescent="0.2">
      <c r="A104" s="58"/>
      <c r="B104" s="58"/>
      <c r="C104" s="59"/>
      <c r="E104" s="59"/>
      <c r="G104" s="59"/>
      <c r="I104" s="59"/>
      <c r="K104" s="61"/>
      <c r="L104" s="62"/>
    </row>
  </sheetData>
  <phoneticPr fontId="0" type="noConversion"/>
  <pageMargins left="0.84" right="0.18" top="0.18" bottom="0.16" header="0.17" footer="0.16"/>
  <pageSetup paperSize="9" scale="82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opLeftCell="A80" workbookViewId="0">
      <selection activeCell="C103" sqref="C103"/>
    </sheetView>
  </sheetViews>
  <sheetFormatPr defaultRowHeight="12.75" x14ac:dyDescent="0.2"/>
  <cols>
    <col min="1" max="1" width="94.1640625" customWidth="1"/>
    <col min="2" max="2" width="38.6640625" customWidth="1"/>
    <col min="3" max="5" width="35.83203125" customWidth="1"/>
  </cols>
  <sheetData>
    <row r="1" spans="1:5" ht="18.75" x14ac:dyDescent="0.2">
      <c r="A1" s="119" t="s">
        <v>46</v>
      </c>
      <c r="B1" s="119"/>
      <c r="C1" s="119"/>
      <c r="D1" s="119"/>
      <c r="E1" s="119"/>
    </row>
    <row r="3" spans="1:5" ht="18" customHeight="1" x14ac:dyDescent="0.2">
      <c r="B3" s="79"/>
      <c r="E3" s="79" t="s">
        <v>146</v>
      </c>
    </row>
    <row r="4" spans="1:5" ht="21.2" customHeight="1" x14ac:dyDescent="0.2">
      <c r="A4" s="118" t="s">
        <v>47</v>
      </c>
      <c r="B4" s="118" t="s">
        <v>48</v>
      </c>
      <c r="C4" s="118" t="s">
        <v>49</v>
      </c>
      <c r="D4" s="120" t="s">
        <v>202</v>
      </c>
      <c r="E4" s="120" t="s">
        <v>203</v>
      </c>
    </row>
    <row r="5" spans="1:5" ht="21.2" customHeight="1" x14ac:dyDescent="0.2">
      <c r="A5" s="118"/>
      <c r="B5" s="118"/>
      <c r="C5" s="120"/>
      <c r="D5" s="120"/>
      <c r="E5" s="120"/>
    </row>
    <row r="6" spans="1:5" ht="21.2" customHeight="1" x14ac:dyDescent="0.2">
      <c r="A6" s="118"/>
      <c r="B6" s="118"/>
      <c r="C6" s="120"/>
      <c r="D6" s="120"/>
      <c r="E6" s="120"/>
    </row>
    <row r="7" spans="1:5" ht="18.399999999999999" hidden="1" customHeight="1" x14ac:dyDescent="0.2">
      <c r="A7" s="111" t="s">
        <v>50</v>
      </c>
      <c r="B7" s="111" t="s">
        <v>51</v>
      </c>
      <c r="C7" s="111" t="s">
        <v>52</v>
      </c>
      <c r="D7" s="111" t="s">
        <v>53</v>
      </c>
      <c r="E7" s="111" t="s">
        <v>54</v>
      </c>
    </row>
    <row r="8" spans="1:5" ht="18.399999999999999" customHeight="1" x14ac:dyDescent="0.3">
      <c r="A8" s="112" t="s">
        <v>0</v>
      </c>
      <c r="B8" s="113"/>
      <c r="C8" s="114"/>
      <c r="D8" s="114"/>
      <c r="E8" s="114"/>
    </row>
    <row r="9" spans="1:5" ht="18.399999999999999" customHeight="1" x14ac:dyDescent="0.3">
      <c r="A9" s="105" t="s">
        <v>55</v>
      </c>
      <c r="B9" s="106" t="s">
        <v>151</v>
      </c>
      <c r="C9" s="107">
        <v>20780782</v>
      </c>
      <c r="D9" s="107">
        <v>21684708</v>
      </c>
      <c r="E9" s="107">
        <v>22514434</v>
      </c>
    </row>
    <row r="10" spans="1:5" ht="15.75" x14ac:dyDescent="0.25">
      <c r="A10" s="109" t="s">
        <v>56</v>
      </c>
      <c r="B10" s="87"/>
      <c r="C10" s="110">
        <v>18928082</v>
      </c>
      <c r="D10" s="110">
        <v>19767808</v>
      </c>
      <c r="E10" s="110">
        <v>20497534</v>
      </c>
    </row>
    <row r="11" spans="1:5" ht="15.75" x14ac:dyDescent="0.25">
      <c r="A11" s="85" t="s">
        <v>57</v>
      </c>
      <c r="B11" s="84" t="s">
        <v>152</v>
      </c>
      <c r="C11" s="108">
        <v>14263000</v>
      </c>
      <c r="D11" s="108">
        <v>14846000</v>
      </c>
      <c r="E11" s="108">
        <v>15500000</v>
      </c>
    </row>
    <row r="12" spans="1:5" ht="15.75" x14ac:dyDescent="0.25">
      <c r="A12" s="109" t="s">
        <v>58</v>
      </c>
      <c r="B12" s="87" t="s">
        <v>153</v>
      </c>
      <c r="C12" s="110">
        <v>14263000</v>
      </c>
      <c r="D12" s="110">
        <v>14846000</v>
      </c>
      <c r="E12" s="110">
        <v>15500000</v>
      </c>
    </row>
    <row r="13" spans="1:5" ht="63" x14ac:dyDescent="0.25">
      <c r="A13" s="109" t="s">
        <v>204</v>
      </c>
      <c r="B13" s="87" t="s">
        <v>205</v>
      </c>
      <c r="C13" s="110">
        <v>14175000</v>
      </c>
      <c r="D13" s="110">
        <v>14846000</v>
      </c>
      <c r="E13" s="110">
        <v>15500000</v>
      </c>
    </row>
    <row r="14" spans="1:5" ht="94.5" x14ac:dyDescent="0.25">
      <c r="A14" s="109" t="s">
        <v>253</v>
      </c>
      <c r="B14" s="87" t="s">
        <v>254</v>
      </c>
      <c r="C14" s="110">
        <v>61000</v>
      </c>
      <c r="D14" s="110">
        <v>0</v>
      </c>
      <c r="E14" s="110">
        <v>0</v>
      </c>
    </row>
    <row r="15" spans="1:5" ht="94.5" x14ac:dyDescent="0.25">
      <c r="A15" s="109" t="s">
        <v>253</v>
      </c>
      <c r="B15" s="87" t="s">
        <v>254</v>
      </c>
      <c r="C15" s="110">
        <v>61000</v>
      </c>
      <c r="D15" s="110">
        <v>0</v>
      </c>
      <c r="E15" s="110">
        <v>0</v>
      </c>
    </row>
    <row r="16" spans="1:5" ht="31.5" x14ac:dyDescent="0.25">
      <c r="A16" s="109" t="s">
        <v>255</v>
      </c>
      <c r="B16" s="87" t="s">
        <v>256</v>
      </c>
      <c r="C16" s="110">
        <v>27000</v>
      </c>
      <c r="D16" s="110">
        <v>0</v>
      </c>
      <c r="E16" s="110">
        <v>0</v>
      </c>
    </row>
    <row r="17" spans="1:5" ht="31.5" x14ac:dyDescent="0.25">
      <c r="A17" s="85" t="s">
        <v>59</v>
      </c>
      <c r="B17" s="84" t="s">
        <v>154</v>
      </c>
      <c r="C17" s="108">
        <v>1090882</v>
      </c>
      <c r="D17" s="108">
        <v>1019808</v>
      </c>
      <c r="E17" s="108">
        <v>1081534</v>
      </c>
    </row>
    <row r="18" spans="1:5" ht="31.5" x14ac:dyDescent="0.25">
      <c r="A18" s="109" t="s">
        <v>60</v>
      </c>
      <c r="B18" s="87" t="s">
        <v>155</v>
      </c>
      <c r="C18" s="110">
        <v>1090882</v>
      </c>
      <c r="D18" s="110">
        <v>1019808</v>
      </c>
      <c r="E18" s="110">
        <v>1081534</v>
      </c>
    </row>
    <row r="19" spans="1:5" ht="63" x14ac:dyDescent="0.25">
      <c r="A19" s="109" t="s">
        <v>136</v>
      </c>
      <c r="B19" s="87" t="s">
        <v>156</v>
      </c>
      <c r="C19" s="110">
        <v>498265</v>
      </c>
      <c r="D19" s="110">
        <v>369550</v>
      </c>
      <c r="E19" s="110">
        <v>391146</v>
      </c>
    </row>
    <row r="20" spans="1:5" ht="63" x14ac:dyDescent="0.25">
      <c r="A20" s="109" t="s">
        <v>136</v>
      </c>
      <c r="B20" s="87" t="s">
        <v>156</v>
      </c>
      <c r="C20" s="110">
        <v>0</v>
      </c>
      <c r="D20" s="110">
        <v>369550</v>
      </c>
      <c r="E20" s="110">
        <v>391146</v>
      </c>
    </row>
    <row r="21" spans="1:5" ht="94.5" x14ac:dyDescent="0.25">
      <c r="A21" s="109" t="s">
        <v>241</v>
      </c>
      <c r="B21" s="87" t="s">
        <v>242</v>
      </c>
      <c r="C21" s="110">
        <v>498265</v>
      </c>
      <c r="D21" s="110">
        <v>0</v>
      </c>
      <c r="E21" s="110">
        <v>0</v>
      </c>
    </row>
    <row r="22" spans="1:5" ht="78.75" x14ac:dyDescent="0.25">
      <c r="A22" s="109" t="s">
        <v>137</v>
      </c>
      <c r="B22" s="87" t="s">
        <v>157</v>
      </c>
      <c r="C22" s="110">
        <v>2693</v>
      </c>
      <c r="D22" s="110">
        <v>2440</v>
      </c>
      <c r="E22" s="110">
        <v>2504</v>
      </c>
    </row>
    <row r="23" spans="1:5" ht="78.75" x14ac:dyDescent="0.25">
      <c r="A23" s="109" t="s">
        <v>137</v>
      </c>
      <c r="B23" s="87" t="s">
        <v>157</v>
      </c>
      <c r="C23" s="110">
        <v>0</v>
      </c>
      <c r="D23" s="110">
        <v>2440</v>
      </c>
      <c r="E23" s="110">
        <v>2504</v>
      </c>
    </row>
    <row r="24" spans="1:5" ht="110.25" x14ac:dyDescent="0.25">
      <c r="A24" s="109" t="s">
        <v>243</v>
      </c>
      <c r="B24" s="87" t="s">
        <v>244</v>
      </c>
      <c r="C24" s="110">
        <v>2693</v>
      </c>
      <c r="D24" s="110">
        <v>0</v>
      </c>
      <c r="E24" s="110">
        <v>0</v>
      </c>
    </row>
    <row r="25" spans="1:5" ht="63" x14ac:dyDescent="0.25">
      <c r="A25" s="109" t="s">
        <v>138</v>
      </c>
      <c r="B25" s="87" t="s">
        <v>158</v>
      </c>
      <c r="C25" s="110">
        <v>667430</v>
      </c>
      <c r="D25" s="110">
        <v>716562</v>
      </c>
      <c r="E25" s="110">
        <v>758715</v>
      </c>
    </row>
    <row r="26" spans="1:5" ht="63" x14ac:dyDescent="0.25">
      <c r="A26" s="109" t="s">
        <v>138</v>
      </c>
      <c r="B26" s="87" t="s">
        <v>158</v>
      </c>
      <c r="C26" s="110">
        <v>0</v>
      </c>
      <c r="D26" s="110">
        <v>716562</v>
      </c>
      <c r="E26" s="110">
        <v>758715</v>
      </c>
    </row>
    <row r="27" spans="1:5" ht="94.5" x14ac:dyDescent="0.25">
      <c r="A27" s="109" t="s">
        <v>245</v>
      </c>
      <c r="B27" s="87" t="s">
        <v>246</v>
      </c>
      <c r="C27" s="110">
        <v>667430</v>
      </c>
      <c r="D27" s="110">
        <v>0</v>
      </c>
      <c r="E27" s="110">
        <v>0</v>
      </c>
    </row>
    <row r="28" spans="1:5" ht="63" x14ac:dyDescent="0.25">
      <c r="A28" s="109" t="s">
        <v>159</v>
      </c>
      <c r="B28" s="87" t="s">
        <v>160</v>
      </c>
      <c r="C28" s="110">
        <v>-77506</v>
      </c>
      <c r="D28" s="110">
        <v>-68744</v>
      </c>
      <c r="E28" s="110">
        <v>-70831</v>
      </c>
    </row>
    <row r="29" spans="1:5" ht="63" x14ac:dyDescent="0.25">
      <c r="A29" s="109" t="s">
        <v>159</v>
      </c>
      <c r="B29" s="87" t="s">
        <v>160</v>
      </c>
      <c r="C29" s="110">
        <v>0</v>
      </c>
      <c r="D29" s="110">
        <v>-68744</v>
      </c>
      <c r="E29" s="110">
        <v>-70831</v>
      </c>
    </row>
    <row r="30" spans="1:5" ht="94.5" x14ac:dyDescent="0.25">
      <c r="A30" s="109" t="s">
        <v>247</v>
      </c>
      <c r="B30" s="87" t="s">
        <v>248</v>
      </c>
      <c r="C30" s="110">
        <v>-77506</v>
      </c>
      <c r="D30" s="110">
        <v>0</v>
      </c>
      <c r="E30" s="110">
        <v>0</v>
      </c>
    </row>
    <row r="31" spans="1:5" ht="15.75" x14ac:dyDescent="0.25">
      <c r="A31" s="85" t="s">
        <v>4</v>
      </c>
      <c r="B31" s="84" t="s">
        <v>161</v>
      </c>
      <c r="C31" s="108">
        <v>21200</v>
      </c>
      <c r="D31" s="108">
        <v>7000</v>
      </c>
      <c r="E31" s="108">
        <v>8000</v>
      </c>
    </row>
    <row r="32" spans="1:5" ht="15.75" x14ac:dyDescent="0.25">
      <c r="A32" s="109" t="s">
        <v>61</v>
      </c>
      <c r="B32" s="87" t="s">
        <v>162</v>
      </c>
      <c r="C32" s="110">
        <v>21200</v>
      </c>
      <c r="D32" s="110">
        <v>7000</v>
      </c>
      <c r="E32" s="110">
        <v>8000</v>
      </c>
    </row>
    <row r="33" spans="1:5" ht="15.75" x14ac:dyDescent="0.25">
      <c r="A33" s="109" t="s">
        <v>61</v>
      </c>
      <c r="B33" s="87" t="s">
        <v>198</v>
      </c>
      <c r="C33" s="110">
        <v>21200</v>
      </c>
      <c r="D33" s="110">
        <v>7000</v>
      </c>
      <c r="E33" s="110">
        <v>8000</v>
      </c>
    </row>
    <row r="34" spans="1:5" ht="15.75" x14ac:dyDescent="0.25">
      <c r="A34" s="85" t="s">
        <v>62</v>
      </c>
      <c r="B34" s="84" t="s">
        <v>163</v>
      </c>
      <c r="C34" s="108">
        <v>3553000</v>
      </c>
      <c r="D34" s="108">
        <v>3895000</v>
      </c>
      <c r="E34" s="108">
        <v>3908000</v>
      </c>
    </row>
    <row r="35" spans="1:5" ht="15.75" x14ac:dyDescent="0.25">
      <c r="A35" s="109" t="s">
        <v>63</v>
      </c>
      <c r="B35" s="87" t="s">
        <v>164</v>
      </c>
      <c r="C35" s="110">
        <v>1587000</v>
      </c>
      <c r="D35" s="110">
        <v>1901000</v>
      </c>
      <c r="E35" s="110">
        <v>1901000</v>
      </c>
    </row>
    <row r="36" spans="1:5" ht="31.5" x14ac:dyDescent="0.25">
      <c r="A36" s="109" t="s">
        <v>64</v>
      </c>
      <c r="B36" s="87" t="s">
        <v>165</v>
      </c>
      <c r="C36" s="110">
        <v>1587000</v>
      </c>
      <c r="D36" s="110">
        <v>1901000</v>
      </c>
      <c r="E36" s="110">
        <v>1901000</v>
      </c>
    </row>
    <row r="37" spans="1:5" ht="15.75" x14ac:dyDescent="0.25">
      <c r="A37" s="109" t="s">
        <v>65</v>
      </c>
      <c r="B37" s="87" t="s">
        <v>166</v>
      </c>
      <c r="C37" s="110">
        <v>1966000</v>
      </c>
      <c r="D37" s="110">
        <v>1994000</v>
      </c>
      <c r="E37" s="110">
        <v>2007000</v>
      </c>
    </row>
    <row r="38" spans="1:5" ht="15.75" x14ac:dyDescent="0.25">
      <c r="A38" s="109" t="s">
        <v>66</v>
      </c>
      <c r="B38" s="87" t="s">
        <v>167</v>
      </c>
      <c r="C38" s="110">
        <v>1400000</v>
      </c>
      <c r="D38" s="110">
        <v>1420000</v>
      </c>
      <c r="E38" s="110">
        <v>1430000</v>
      </c>
    </row>
    <row r="39" spans="1:5" ht="31.5" x14ac:dyDescent="0.25">
      <c r="A39" s="109" t="s">
        <v>67</v>
      </c>
      <c r="B39" s="87" t="s">
        <v>168</v>
      </c>
      <c r="C39" s="110">
        <v>1400000</v>
      </c>
      <c r="D39" s="110">
        <v>1420000</v>
      </c>
      <c r="E39" s="110">
        <v>1430000</v>
      </c>
    </row>
    <row r="40" spans="1:5" ht="15.75" x14ac:dyDescent="0.25">
      <c r="A40" s="109" t="s">
        <v>68</v>
      </c>
      <c r="B40" s="87" t="s">
        <v>169</v>
      </c>
      <c r="C40" s="110">
        <v>566000</v>
      </c>
      <c r="D40" s="110">
        <v>574000</v>
      </c>
      <c r="E40" s="110">
        <v>577000</v>
      </c>
    </row>
    <row r="41" spans="1:5" ht="31.5" x14ac:dyDescent="0.25">
      <c r="A41" s="109" t="s">
        <v>69</v>
      </c>
      <c r="B41" s="87" t="s">
        <v>170</v>
      </c>
      <c r="C41" s="110">
        <v>566000</v>
      </c>
      <c r="D41" s="110">
        <v>574000</v>
      </c>
      <c r="E41" s="110">
        <v>577000</v>
      </c>
    </row>
    <row r="42" spans="1:5" ht="15.75" x14ac:dyDescent="0.25">
      <c r="A42" s="109" t="s">
        <v>70</v>
      </c>
      <c r="B42" s="87"/>
      <c r="C42" s="110">
        <v>1852700</v>
      </c>
      <c r="D42" s="110">
        <v>1916900</v>
      </c>
      <c r="E42" s="110">
        <v>2016900</v>
      </c>
    </row>
    <row r="43" spans="1:5" ht="31.5" x14ac:dyDescent="0.25">
      <c r="A43" s="85" t="s">
        <v>71</v>
      </c>
      <c r="B43" s="84" t="s">
        <v>171</v>
      </c>
      <c r="C43" s="108">
        <v>1384000</v>
      </c>
      <c r="D43" s="108">
        <v>1400000</v>
      </c>
      <c r="E43" s="108">
        <v>1450000</v>
      </c>
    </row>
    <row r="44" spans="1:5" ht="78.75" x14ac:dyDescent="0.25">
      <c r="A44" s="109" t="s">
        <v>72</v>
      </c>
      <c r="B44" s="87" t="s">
        <v>172</v>
      </c>
      <c r="C44" s="110">
        <v>584000</v>
      </c>
      <c r="D44" s="110">
        <v>600000</v>
      </c>
      <c r="E44" s="110">
        <v>650000</v>
      </c>
    </row>
    <row r="45" spans="1:5" ht="63" x14ac:dyDescent="0.25">
      <c r="A45" s="109" t="s">
        <v>73</v>
      </c>
      <c r="B45" s="87" t="s">
        <v>173</v>
      </c>
      <c r="C45" s="110">
        <v>584000</v>
      </c>
      <c r="D45" s="110">
        <v>600000</v>
      </c>
      <c r="E45" s="110">
        <v>650000</v>
      </c>
    </row>
    <row r="46" spans="1:5" ht="63" x14ac:dyDescent="0.25">
      <c r="A46" s="109" t="s">
        <v>74</v>
      </c>
      <c r="B46" s="87" t="s">
        <v>174</v>
      </c>
      <c r="C46" s="110">
        <v>584000</v>
      </c>
      <c r="D46" s="110">
        <v>600000</v>
      </c>
      <c r="E46" s="110">
        <v>650000</v>
      </c>
    </row>
    <row r="47" spans="1:5" ht="78.75" x14ac:dyDescent="0.25">
      <c r="A47" s="109" t="s">
        <v>75</v>
      </c>
      <c r="B47" s="87" t="s">
        <v>175</v>
      </c>
      <c r="C47" s="110">
        <v>800000</v>
      </c>
      <c r="D47" s="110">
        <v>800000</v>
      </c>
      <c r="E47" s="110">
        <v>800000</v>
      </c>
    </row>
    <row r="48" spans="1:5" ht="78.75" x14ac:dyDescent="0.25">
      <c r="A48" s="109" t="s">
        <v>76</v>
      </c>
      <c r="B48" s="87" t="s">
        <v>176</v>
      </c>
      <c r="C48" s="110">
        <v>800000</v>
      </c>
      <c r="D48" s="110">
        <v>800000</v>
      </c>
      <c r="E48" s="110">
        <v>800000</v>
      </c>
    </row>
    <row r="49" spans="1:5" ht="63" x14ac:dyDescent="0.25">
      <c r="A49" s="109" t="s">
        <v>77</v>
      </c>
      <c r="B49" s="87" t="s">
        <v>177</v>
      </c>
      <c r="C49" s="110">
        <v>800000</v>
      </c>
      <c r="D49" s="110">
        <v>800000</v>
      </c>
      <c r="E49" s="110">
        <v>800000</v>
      </c>
    </row>
    <row r="50" spans="1:5" ht="31.5" x14ac:dyDescent="0.25">
      <c r="A50" s="85" t="s">
        <v>206</v>
      </c>
      <c r="B50" s="84" t="s">
        <v>178</v>
      </c>
      <c r="C50" s="108">
        <v>2000</v>
      </c>
      <c r="D50" s="108">
        <v>5900</v>
      </c>
      <c r="E50" s="108">
        <v>5900</v>
      </c>
    </row>
    <row r="51" spans="1:5" ht="15.75" x14ac:dyDescent="0.25">
      <c r="A51" s="109" t="s">
        <v>78</v>
      </c>
      <c r="B51" s="87" t="s">
        <v>179</v>
      </c>
      <c r="C51" s="110">
        <v>2000</v>
      </c>
      <c r="D51" s="110">
        <v>5000</v>
      </c>
      <c r="E51" s="110">
        <v>5000</v>
      </c>
    </row>
    <row r="52" spans="1:5" ht="15.75" x14ac:dyDescent="0.25">
      <c r="A52" s="109" t="s">
        <v>79</v>
      </c>
      <c r="B52" s="87" t="s">
        <v>180</v>
      </c>
      <c r="C52" s="110">
        <v>2000</v>
      </c>
      <c r="D52" s="110">
        <v>5000</v>
      </c>
      <c r="E52" s="110">
        <v>5000</v>
      </c>
    </row>
    <row r="53" spans="1:5" ht="31.5" x14ac:dyDescent="0.25">
      <c r="A53" s="109" t="s">
        <v>80</v>
      </c>
      <c r="B53" s="87" t="s">
        <v>181</v>
      </c>
      <c r="C53" s="110">
        <v>2000</v>
      </c>
      <c r="D53" s="110">
        <v>5000</v>
      </c>
      <c r="E53" s="110">
        <v>5000</v>
      </c>
    </row>
    <row r="54" spans="1:5" ht="15.75" x14ac:dyDescent="0.25">
      <c r="A54" s="109" t="s">
        <v>207</v>
      </c>
      <c r="B54" s="87" t="s">
        <v>208</v>
      </c>
      <c r="C54" s="110">
        <v>0</v>
      </c>
      <c r="D54" s="110">
        <v>900</v>
      </c>
      <c r="E54" s="110">
        <v>900</v>
      </c>
    </row>
    <row r="55" spans="1:5" ht="15.75" x14ac:dyDescent="0.25">
      <c r="A55" s="109" t="s">
        <v>209</v>
      </c>
      <c r="B55" s="87" t="s">
        <v>210</v>
      </c>
      <c r="C55" s="110">
        <v>0</v>
      </c>
      <c r="D55" s="110">
        <v>900</v>
      </c>
      <c r="E55" s="110">
        <v>900</v>
      </c>
    </row>
    <row r="56" spans="1:5" ht="15.75" x14ac:dyDescent="0.25">
      <c r="A56" s="109" t="s">
        <v>211</v>
      </c>
      <c r="B56" s="87" t="s">
        <v>212</v>
      </c>
      <c r="C56" s="110">
        <v>0</v>
      </c>
      <c r="D56" s="110">
        <v>900</v>
      </c>
      <c r="E56" s="110">
        <v>900</v>
      </c>
    </row>
    <row r="57" spans="1:5" ht="31.5" x14ac:dyDescent="0.25">
      <c r="A57" s="85" t="s">
        <v>213</v>
      </c>
      <c r="B57" s="84" t="s">
        <v>214</v>
      </c>
      <c r="C57" s="108">
        <v>300000</v>
      </c>
      <c r="D57" s="108">
        <v>350000</v>
      </c>
      <c r="E57" s="108">
        <v>400000</v>
      </c>
    </row>
    <row r="58" spans="1:5" ht="31.5" x14ac:dyDescent="0.25">
      <c r="A58" s="109" t="s">
        <v>215</v>
      </c>
      <c r="B58" s="87" t="s">
        <v>216</v>
      </c>
      <c r="C58" s="110">
        <v>300000</v>
      </c>
      <c r="D58" s="110">
        <v>350000</v>
      </c>
      <c r="E58" s="110">
        <v>400000</v>
      </c>
    </row>
    <row r="59" spans="1:5" ht="31.5" x14ac:dyDescent="0.25">
      <c r="A59" s="109" t="s">
        <v>217</v>
      </c>
      <c r="B59" s="87" t="s">
        <v>218</v>
      </c>
      <c r="C59" s="110">
        <v>300000</v>
      </c>
      <c r="D59" s="110">
        <v>350000</v>
      </c>
      <c r="E59" s="110">
        <v>400000</v>
      </c>
    </row>
    <row r="60" spans="1:5" ht="47.25" x14ac:dyDescent="0.25">
      <c r="A60" s="109" t="s">
        <v>219</v>
      </c>
      <c r="B60" s="87" t="s">
        <v>220</v>
      </c>
      <c r="C60" s="110">
        <v>300000</v>
      </c>
      <c r="D60" s="110">
        <v>350000</v>
      </c>
      <c r="E60" s="110">
        <v>400000</v>
      </c>
    </row>
    <row r="61" spans="1:5" ht="15.75" x14ac:dyDescent="0.25">
      <c r="A61" s="85" t="s">
        <v>128</v>
      </c>
      <c r="B61" s="84" t="s">
        <v>182</v>
      </c>
      <c r="C61" s="108">
        <v>6700</v>
      </c>
      <c r="D61" s="108">
        <v>1000</v>
      </c>
      <c r="E61" s="108">
        <v>1000</v>
      </c>
    </row>
    <row r="62" spans="1:5" ht="47.25" x14ac:dyDescent="0.25">
      <c r="A62" s="109" t="s">
        <v>257</v>
      </c>
      <c r="B62" s="87" t="s">
        <v>258</v>
      </c>
      <c r="C62" s="110">
        <v>5700</v>
      </c>
      <c r="D62" s="110">
        <v>0</v>
      </c>
      <c r="E62" s="110">
        <v>0</v>
      </c>
    </row>
    <row r="63" spans="1:5" ht="63" x14ac:dyDescent="0.25">
      <c r="A63" s="109" t="s">
        <v>259</v>
      </c>
      <c r="B63" s="87" t="s">
        <v>260</v>
      </c>
      <c r="C63" s="110">
        <v>5700</v>
      </c>
      <c r="D63" s="110">
        <v>0</v>
      </c>
      <c r="E63" s="110">
        <v>0</v>
      </c>
    </row>
    <row r="64" spans="1:5" ht="31.5" x14ac:dyDescent="0.25">
      <c r="A64" s="109" t="s">
        <v>129</v>
      </c>
      <c r="B64" s="87" t="s">
        <v>183</v>
      </c>
      <c r="C64" s="110">
        <v>1000</v>
      </c>
      <c r="D64" s="110">
        <v>1000</v>
      </c>
      <c r="E64" s="110">
        <v>1000</v>
      </c>
    </row>
    <row r="65" spans="1:5" ht="31.5" x14ac:dyDescent="0.25">
      <c r="A65" s="109" t="s">
        <v>130</v>
      </c>
      <c r="B65" s="87" t="s">
        <v>184</v>
      </c>
      <c r="C65" s="110">
        <v>1000</v>
      </c>
      <c r="D65" s="110">
        <v>1000</v>
      </c>
      <c r="E65" s="110">
        <v>1000</v>
      </c>
    </row>
    <row r="66" spans="1:5" ht="15.75" x14ac:dyDescent="0.25">
      <c r="A66" s="85" t="s">
        <v>45</v>
      </c>
      <c r="B66" s="84" t="s">
        <v>185</v>
      </c>
      <c r="C66" s="108">
        <v>160000</v>
      </c>
      <c r="D66" s="108">
        <v>160000</v>
      </c>
      <c r="E66" s="108">
        <v>160000</v>
      </c>
    </row>
    <row r="67" spans="1:5" ht="15.75" x14ac:dyDescent="0.25">
      <c r="A67" s="109" t="s">
        <v>81</v>
      </c>
      <c r="B67" s="87" t="s">
        <v>186</v>
      </c>
      <c r="C67" s="110">
        <v>160000</v>
      </c>
      <c r="D67" s="110">
        <v>160000</v>
      </c>
      <c r="E67" s="110">
        <v>160000</v>
      </c>
    </row>
    <row r="68" spans="1:5" ht="15.75" x14ac:dyDescent="0.25">
      <c r="A68" s="109" t="s">
        <v>82</v>
      </c>
      <c r="B68" s="87" t="s">
        <v>187</v>
      </c>
      <c r="C68" s="110">
        <v>160000</v>
      </c>
      <c r="D68" s="110">
        <v>160000</v>
      </c>
      <c r="E68" s="110">
        <v>160000</v>
      </c>
    </row>
    <row r="69" spans="1:5" ht="18.75" x14ac:dyDescent="0.3">
      <c r="A69" s="105" t="s">
        <v>3</v>
      </c>
      <c r="B69" s="106" t="s">
        <v>188</v>
      </c>
      <c r="C69" s="107">
        <v>20465126</v>
      </c>
      <c r="D69" s="107">
        <v>12640860</v>
      </c>
      <c r="E69" s="107">
        <v>12635660</v>
      </c>
    </row>
    <row r="70" spans="1:5" ht="31.5" x14ac:dyDescent="0.25">
      <c r="A70" s="85" t="s">
        <v>83</v>
      </c>
      <c r="B70" s="84" t="s">
        <v>189</v>
      </c>
      <c r="C70" s="108">
        <v>19893226</v>
      </c>
      <c r="D70" s="108">
        <v>12640860</v>
      </c>
      <c r="E70" s="108">
        <v>12635660</v>
      </c>
    </row>
    <row r="71" spans="1:5" ht="15.75" x14ac:dyDescent="0.25">
      <c r="A71" s="109" t="s">
        <v>190</v>
      </c>
      <c r="B71" s="87" t="s">
        <v>221</v>
      </c>
      <c r="C71" s="110">
        <v>6888400</v>
      </c>
      <c r="D71" s="110">
        <v>6225000</v>
      </c>
      <c r="E71" s="110">
        <v>6219800</v>
      </c>
    </row>
    <row r="72" spans="1:5" ht="15.75" x14ac:dyDescent="0.25">
      <c r="A72" s="109" t="s">
        <v>84</v>
      </c>
      <c r="B72" s="87" t="s">
        <v>222</v>
      </c>
      <c r="C72" s="110">
        <v>228400</v>
      </c>
      <c r="D72" s="110">
        <v>225000</v>
      </c>
      <c r="E72" s="110">
        <v>219800</v>
      </c>
    </row>
    <row r="73" spans="1:5" ht="31.5" x14ac:dyDescent="0.25">
      <c r="A73" s="109" t="s">
        <v>191</v>
      </c>
      <c r="B73" s="87" t="s">
        <v>223</v>
      </c>
      <c r="C73" s="110">
        <v>228400</v>
      </c>
      <c r="D73" s="110">
        <v>225000</v>
      </c>
      <c r="E73" s="110">
        <v>219800</v>
      </c>
    </row>
    <row r="74" spans="1:5" ht="31.5" x14ac:dyDescent="0.25">
      <c r="A74" s="109" t="s">
        <v>85</v>
      </c>
      <c r="B74" s="87" t="s">
        <v>224</v>
      </c>
      <c r="C74" s="110">
        <v>6660000</v>
      </c>
      <c r="D74" s="110">
        <v>6000000</v>
      </c>
      <c r="E74" s="110">
        <v>6000000</v>
      </c>
    </row>
    <row r="75" spans="1:5" ht="31.5" x14ac:dyDescent="0.25">
      <c r="A75" s="109" t="s">
        <v>86</v>
      </c>
      <c r="B75" s="87" t="s">
        <v>225</v>
      </c>
      <c r="C75" s="110">
        <v>6660000</v>
      </c>
      <c r="D75" s="110">
        <v>6000000</v>
      </c>
      <c r="E75" s="110">
        <v>6000000</v>
      </c>
    </row>
    <row r="76" spans="1:5" ht="31.5" x14ac:dyDescent="0.25">
      <c r="A76" s="109" t="s">
        <v>139</v>
      </c>
      <c r="B76" s="87" t="s">
        <v>226</v>
      </c>
      <c r="C76" s="110">
        <v>6656146</v>
      </c>
      <c r="D76" s="110">
        <v>0</v>
      </c>
      <c r="E76" s="110">
        <v>0</v>
      </c>
    </row>
    <row r="77" spans="1:5" ht="63" x14ac:dyDescent="0.25">
      <c r="A77" s="109" t="s">
        <v>261</v>
      </c>
      <c r="B77" s="87" t="s">
        <v>262</v>
      </c>
      <c r="C77" s="110">
        <v>3400000</v>
      </c>
      <c r="D77" s="110">
        <v>0</v>
      </c>
      <c r="E77" s="110">
        <v>0</v>
      </c>
    </row>
    <row r="78" spans="1:5" ht="63" x14ac:dyDescent="0.25">
      <c r="A78" s="109" t="s">
        <v>263</v>
      </c>
      <c r="B78" s="87" t="s">
        <v>264</v>
      </c>
      <c r="C78" s="110">
        <v>3400000</v>
      </c>
      <c r="D78" s="110">
        <v>0</v>
      </c>
      <c r="E78" s="110">
        <v>0</v>
      </c>
    </row>
    <row r="79" spans="1:5" ht="31.5" x14ac:dyDescent="0.25">
      <c r="A79" s="109" t="s">
        <v>265</v>
      </c>
      <c r="B79" s="87" t="s">
        <v>266</v>
      </c>
      <c r="C79" s="110">
        <v>2151046</v>
      </c>
      <c r="D79" s="110">
        <v>0</v>
      </c>
      <c r="E79" s="110">
        <v>0</v>
      </c>
    </row>
    <row r="80" spans="1:5" ht="31.5" x14ac:dyDescent="0.25">
      <c r="A80" s="109" t="s">
        <v>267</v>
      </c>
      <c r="B80" s="87" t="s">
        <v>268</v>
      </c>
      <c r="C80" s="110">
        <v>2151046</v>
      </c>
      <c r="D80" s="110">
        <v>0</v>
      </c>
      <c r="E80" s="110">
        <v>0</v>
      </c>
    </row>
    <row r="81" spans="1:5" ht="15.75" x14ac:dyDescent="0.25">
      <c r="A81" s="109" t="s">
        <v>227</v>
      </c>
      <c r="B81" s="87" t="s">
        <v>228</v>
      </c>
      <c r="C81" s="110">
        <v>1105100</v>
      </c>
      <c r="D81" s="110">
        <v>0</v>
      </c>
      <c r="E81" s="110">
        <v>0</v>
      </c>
    </row>
    <row r="82" spans="1:5" ht="15.75" x14ac:dyDescent="0.25">
      <c r="A82" s="109" t="s">
        <v>229</v>
      </c>
      <c r="B82" s="87" t="s">
        <v>230</v>
      </c>
      <c r="C82" s="110">
        <v>1105100</v>
      </c>
      <c r="D82" s="110">
        <v>0</v>
      </c>
      <c r="E82" s="110">
        <v>0</v>
      </c>
    </row>
    <row r="83" spans="1:5" ht="15.75" x14ac:dyDescent="0.25">
      <c r="A83" s="109" t="s">
        <v>192</v>
      </c>
      <c r="B83" s="87" t="s">
        <v>231</v>
      </c>
      <c r="C83" s="110">
        <v>703570</v>
      </c>
      <c r="D83" s="110">
        <v>705160</v>
      </c>
      <c r="E83" s="110">
        <v>705160</v>
      </c>
    </row>
    <row r="84" spans="1:5" ht="31.5" x14ac:dyDescent="0.25">
      <c r="A84" s="109" t="s">
        <v>91</v>
      </c>
      <c r="B84" s="87" t="s">
        <v>232</v>
      </c>
      <c r="C84" s="110">
        <v>16910</v>
      </c>
      <c r="D84" s="110">
        <v>16500</v>
      </c>
      <c r="E84" s="110">
        <v>16500</v>
      </c>
    </row>
    <row r="85" spans="1:5" ht="31.5" x14ac:dyDescent="0.25">
      <c r="A85" s="109" t="s">
        <v>92</v>
      </c>
      <c r="B85" s="87" t="s">
        <v>233</v>
      </c>
      <c r="C85" s="110">
        <v>16910</v>
      </c>
      <c r="D85" s="110">
        <v>16500</v>
      </c>
      <c r="E85" s="110">
        <v>16500</v>
      </c>
    </row>
    <row r="86" spans="1:5" ht="31.5" x14ac:dyDescent="0.25">
      <c r="A86" s="109" t="s">
        <v>89</v>
      </c>
      <c r="B86" s="87" t="s">
        <v>234</v>
      </c>
      <c r="C86" s="110">
        <v>603260</v>
      </c>
      <c r="D86" s="110">
        <v>603260</v>
      </c>
      <c r="E86" s="110">
        <v>603260</v>
      </c>
    </row>
    <row r="87" spans="1:5" ht="31.5" x14ac:dyDescent="0.25">
      <c r="A87" s="109" t="s">
        <v>90</v>
      </c>
      <c r="B87" s="87" t="s">
        <v>235</v>
      </c>
      <c r="C87" s="110">
        <v>603260</v>
      </c>
      <c r="D87" s="110">
        <v>603260</v>
      </c>
      <c r="E87" s="110">
        <v>603260</v>
      </c>
    </row>
    <row r="88" spans="1:5" ht="31.5" x14ac:dyDescent="0.25">
      <c r="A88" s="109" t="s">
        <v>87</v>
      </c>
      <c r="B88" s="87" t="s">
        <v>236</v>
      </c>
      <c r="C88" s="110">
        <v>83400</v>
      </c>
      <c r="D88" s="110">
        <v>85400</v>
      </c>
      <c r="E88" s="110">
        <v>85400</v>
      </c>
    </row>
    <row r="89" spans="1:5" ht="31.5" x14ac:dyDescent="0.25">
      <c r="A89" s="109" t="s">
        <v>88</v>
      </c>
      <c r="B89" s="87" t="s">
        <v>237</v>
      </c>
      <c r="C89" s="110">
        <v>83400</v>
      </c>
      <c r="D89" s="110">
        <v>85400</v>
      </c>
      <c r="E89" s="110">
        <v>85400</v>
      </c>
    </row>
    <row r="90" spans="1:5" ht="15.75" x14ac:dyDescent="0.25">
      <c r="A90" s="109" t="s">
        <v>93</v>
      </c>
      <c r="B90" s="87" t="s">
        <v>238</v>
      </c>
      <c r="C90" s="110">
        <v>5645110</v>
      </c>
      <c r="D90" s="110">
        <v>5710700</v>
      </c>
      <c r="E90" s="110">
        <v>5710700</v>
      </c>
    </row>
    <row r="91" spans="1:5" ht="47.25" x14ac:dyDescent="0.25">
      <c r="A91" s="109" t="s">
        <v>94</v>
      </c>
      <c r="B91" s="87" t="s">
        <v>239</v>
      </c>
      <c r="C91" s="110">
        <v>5645110</v>
      </c>
      <c r="D91" s="110">
        <v>5710700</v>
      </c>
      <c r="E91" s="110">
        <v>5710700</v>
      </c>
    </row>
    <row r="92" spans="1:5" ht="63" x14ac:dyDescent="0.25">
      <c r="A92" s="109" t="s">
        <v>95</v>
      </c>
      <c r="B92" s="87" t="s">
        <v>240</v>
      </c>
      <c r="C92" s="110">
        <v>5645110</v>
      </c>
      <c r="D92" s="110">
        <v>5710700</v>
      </c>
      <c r="E92" s="110">
        <v>5710700</v>
      </c>
    </row>
    <row r="93" spans="1:5" ht="31.5" x14ac:dyDescent="0.25">
      <c r="A93" s="85" t="s">
        <v>269</v>
      </c>
      <c r="B93" s="84" t="s">
        <v>270</v>
      </c>
      <c r="C93" s="108">
        <v>566000</v>
      </c>
      <c r="D93" s="108">
        <v>0</v>
      </c>
      <c r="E93" s="108">
        <v>0</v>
      </c>
    </row>
    <row r="94" spans="1:5" ht="31.5" x14ac:dyDescent="0.25">
      <c r="A94" s="109" t="s">
        <v>271</v>
      </c>
      <c r="B94" s="87" t="s">
        <v>272</v>
      </c>
      <c r="C94" s="110">
        <v>566000</v>
      </c>
      <c r="D94" s="110">
        <v>0</v>
      </c>
      <c r="E94" s="110">
        <v>0</v>
      </c>
    </row>
    <row r="95" spans="1:5" ht="47.25" x14ac:dyDescent="0.25">
      <c r="A95" s="109" t="s">
        <v>273</v>
      </c>
      <c r="B95" s="87" t="s">
        <v>274</v>
      </c>
      <c r="C95" s="110">
        <v>566000</v>
      </c>
      <c r="D95" s="110">
        <v>0</v>
      </c>
      <c r="E95" s="110">
        <v>0</v>
      </c>
    </row>
    <row r="96" spans="1:5" ht="15.75" x14ac:dyDescent="0.25">
      <c r="A96" s="85" t="s">
        <v>43</v>
      </c>
      <c r="B96" s="84" t="s">
        <v>275</v>
      </c>
      <c r="C96" s="108">
        <v>5900</v>
      </c>
      <c r="D96" s="108">
        <v>0</v>
      </c>
      <c r="E96" s="108">
        <v>0</v>
      </c>
    </row>
    <row r="97" spans="1:5" ht="15.75" x14ac:dyDescent="0.25">
      <c r="A97" s="109" t="s">
        <v>276</v>
      </c>
      <c r="B97" s="87" t="s">
        <v>277</v>
      </c>
      <c r="C97" s="110">
        <v>5900</v>
      </c>
      <c r="D97" s="110">
        <v>0</v>
      </c>
      <c r="E97" s="110">
        <v>0</v>
      </c>
    </row>
    <row r="98" spans="1:5" ht="31.5" x14ac:dyDescent="0.25">
      <c r="A98" s="109" t="s">
        <v>278</v>
      </c>
      <c r="B98" s="87" t="s">
        <v>279</v>
      </c>
      <c r="C98" s="110">
        <v>5900</v>
      </c>
      <c r="D98" s="110">
        <v>0</v>
      </c>
      <c r="E98" s="110">
        <v>0</v>
      </c>
    </row>
    <row r="99" spans="1:5" ht="15.75" x14ac:dyDescent="0.25">
      <c r="A99" s="109" t="s">
        <v>96</v>
      </c>
      <c r="B99" s="87"/>
      <c r="C99" s="110">
        <v>41245908</v>
      </c>
      <c r="D99" s="110">
        <v>34325568</v>
      </c>
      <c r="E99" s="110">
        <v>35150094</v>
      </c>
    </row>
    <row r="102" spans="1:5" x14ac:dyDescent="0.2">
      <c r="C102" s="77">
        <f>C99-'разраб 2019'!F44</f>
        <v>0</v>
      </c>
    </row>
  </sheetData>
  <mergeCells count="6">
    <mergeCell ref="A1:E1"/>
    <mergeCell ref="A4:A6"/>
    <mergeCell ref="B4:B6"/>
    <mergeCell ref="C4:C6"/>
    <mergeCell ref="D4:D6"/>
    <mergeCell ref="E4:E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F4" sqref="F4:F5"/>
    </sheetView>
  </sheetViews>
  <sheetFormatPr defaultRowHeight="12.75" x14ac:dyDescent="0.2"/>
  <cols>
    <col min="1" max="1" width="50.33203125" customWidth="1"/>
    <col min="2" max="3" width="14.83203125" customWidth="1"/>
    <col min="4" max="6" width="30.33203125" customWidth="1"/>
  </cols>
  <sheetData>
    <row r="1" spans="1:6" ht="18.399999999999999" customHeight="1" x14ac:dyDescent="0.2">
      <c r="A1" s="121" t="s">
        <v>97</v>
      </c>
      <c r="B1" s="121"/>
      <c r="C1" s="121"/>
      <c r="D1" s="121"/>
      <c r="E1" s="121"/>
      <c r="F1" s="121"/>
    </row>
    <row r="2" spans="1:6" ht="18.75" x14ac:dyDescent="0.2">
      <c r="A2" s="74"/>
      <c r="B2" s="74"/>
      <c r="C2" s="74"/>
      <c r="D2" s="74"/>
      <c r="E2" s="74"/>
      <c r="F2" s="74"/>
    </row>
    <row r="3" spans="1:6" ht="18.399999999999999" customHeight="1" x14ac:dyDescent="0.2">
      <c r="A3" s="91"/>
      <c r="B3" s="91"/>
      <c r="C3" s="91"/>
      <c r="D3" s="94">
        <f>D7-'разраб 2019'!F80</f>
        <v>0</v>
      </c>
      <c r="E3" s="94">
        <f>E7-'разраб 2020'!D80</f>
        <v>0</v>
      </c>
      <c r="F3" s="94">
        <f>F7-'разраб 2021'!D80</f>
        <v>0</v>
      </c>
    </row>
    <row r="4" spans="1:6" ht="12.75" customHeight="1" x14ac:dyDescent="0.2">
      <c r="A4" s="122" t="s">
        <v>99</v>
      </c>
      <c r="B4" s="118" t="s">
        <v>100</v>
      </c>
      <c r="C4" s="118" t="s">
        <v>101</v>
      </c>
      <c r="D4" s="122" t="s">
        <v>49</v>
      </c>
      <c r="E4" s="122" t="s">
        <v>199</v>
      </c>
      <c r="F4" s="122" t="s">
        <v>249</v>
      </c>
    </row>
    <row r="5" spans="1:6" ht="12.75" customHeight="1" x14ac:dyDescent="0.2">
      <c r="A5" s="122"/>
      <c r="B5" s="118" t="s">
        <v>100</v>
      </c>
      <c r="C5" s="118" t="s">
        <v>101</v>
      </c>
      <c r="D5" s="122"/>
      <c r="E5" s="122" t="s">
        <v>49</v>
      </c>
      <c r="F5" s="122" t="s">
        <v>49</v>
      </c>
    </row>
    <row r="6" spans="1:6" hidden="1" x14ac:dyDescent="0.2">
      <c r="A6" s="75"/>
      <c r="B6" s="75"/>
      <c r="C6" s="75"/>
      <c r="D6" s="75"/>
      <c r="E6" s="75"/>
      <c r="F6" s="75"/>
    </row>
    <row r="7" spans="1:6" ht="15.75" customHeight="1" x14ac:dyDescent="0.25">
      <c r="A7" s="85" t="s">
        <v>102</v>
      </c>
      <c r="B7" s="84"/>
      <c r="C7" s="84"/>
      <c r="D7" s="86">
        <v>43282821.369999997</v>
      </c>
      <c r="E7" s="86">
        <v>34839861</v>
      </c>
      <c r="F7" s="86">
        <v>35681587</v>
      </c>
    </row>
    <row r="8" spans="1:6" ht="31.7" customHeight="1" x14ac:dyDescent="0.25">
      <c r="A8" s="92" t="s">
        <v>22</v>
      </c>
      <c r="B8" s="84" t="s">
        <v>103</v>
      </c>
      <c r="C8" s="84" t="s">
        <v>104</v>
      </c>
      <c r="D8" s="86">
        <v>15295808.699999999</v>
      </c>
      <c r="E8" s="86">
        <v>15361882</v>
      </c>
      <c r="F8" s="86">
        <v>15361882</v>
      </c>
    </row>
    <row r="9" spans="1:6" ht="94.9" customHeight="1" x14ac:dyDescent="0.25">
      <c r="A9" s="93" t="s">
        <v>105</v>
      </c>
      <c r="B9" s="87" t="s">
        <v>103</v>
      </c>
      <c r="C9" s="87" t="s">
        <v>106</v>
      </c>
      <c r="D9" s="88">
        <v>13421489.16</v>
      </c>
      <c r="E9" s="88">
        <v>13366482</v>
      </c>
      <c r="F9" s="88">
        <v>13366482</v>
      </c>
    </row>
    <row r="10" spans="1:6" ht="79.150000000000006" customHeight="1" x14ac:dyDescent="0.25">
      <c r="A10" s="93" t="s">
        <v>107</v>
      </c>
      <c r="B10" s="87" t="s">
        <v>103</v>
      </c>
      <c r="C10" s="87" t="s">
        <v>108</v>
      </c>
      <c r="D10" s="88">
        <v>1019400</v>
      </c>
      <c r="E10" s="88">
        <v>1019400</v>
      </c>
      <c r="F10" s="88">
        <v>1019400</v>
      </c>
    </row>
    <row r="11" spans="1:6" ht="15.75" customHeight="1" x14ac:dyDescent="0.25">
      <c r="A11" s="93" t="s">
        <v>109</v>
      </c>
      <c r="B11" s="87" t="s">
        <v>103</v>
      </c>
      <c r="C11" s="87" t="s">
        <v>110</v>
      </c>
      <c r="D11" s="88">
        <v>118584.7</v>
      </c>
      <c r="E11" s="88">
        <v>300000</v>
      </c>
      <c r="F11" s="88">
        <v>300000</v>
      </c>
    </row>
    <row r="12" spans="1:6" ht="31.7" customHeight="1" x14ac:dyDescent="0.25">
      <c r="A12" s="93" t="s">
        <v>111</v>
      </c>
      <c r="B12" s="87" t="s">
        <v>103</v>
      </c>
      <c r="C12" s="87" t="s">
        <v>112</v>
      </c>
      <c r="D12" s="88">
        <v>736334.84</v>
      </c>
      <c r="E12" s="88">
        <v>676000</v>
      </c>
      <c r="F12" s="88">
        <v>676000</v>
      </c>
    </row>
    <row r="13" spans="1:6" ht="63.2" customHeight="1" x14ac:dyDescent="0.25">
      <c r="A13" s="92" t="s">
        <v>42</v>
      </c>
      <c r="B13" s="84" t="s">
        <v>113</v>
      </c>
      <c r="C13" s="84" t="s">
        <v>104</v>
      </c>
      <c r="D13" s="86">
        <v>102501</v>
      </c>
      <c r="E13" s="86">
        <v>80000</v>
      </c>
      <c r="F13" s="86">
        <v>80000</v>
      </c>
    </row>
    <row r="14" spans="1:6" ht="63.2" customHeight="1" x14ac:dyDescent="0.25">
      <c r="A14" s="93" t="s">
        <v>114</v>
      </c>
      <c r="B14" s="87" t="s">
        <v>113</v>
      </c>
      <c r="C14" s="87" t="s">
        <v>115</v>
      </c>
      <c r="D14" s="88">
        <v>102501</v>
      </c>
      <c r="E14" s="88">
        <v>80000</v>
      </c>
      <c r="F14" s="88">
        <v>80000</v>
      </c>
    </row>
    <row r="15" spans="1:6" ht="15.75" customHeight="1" x14ac:dyDescent="0.25">
      <c r="A15" s="92" t="s">
        <v>24</v>
      </c>
      <c r="B15" s="84" t="s">
        <v>106</v>
      </c>
      <c r="C15" s="84" t="s">
        <v>104</v>
      </c>
      <c r="D15" s="86">
        <v>7177670.3700000001</v>
      </c>
      <c r="E15" s="86">
        <v>2959808</v>
      </c>
      <c r="F15" s="86">
        <v>3021534</v>
      </c>
    </row>
    <row r="16" spans="1:6" ht="15.75" customHeight="1" x14ac:dyDescent="0.25">
      <c r="A16" s="93" t="s">
        <v>250</v>
      </c>
      <c r="B16" s="87" t="s">
        <v>106</v>
      </c>
      <c r="C16" s="87" t="s">
        <v>103</v>
      </c>
      <c r="D16" s="88">
        <v>397200</v>
      </c>
      <c r="E16" s="88"/>
      <c r="F16" s="88"/>
    </row>
    <row r="17" spans="1:6" ht="15.75" customHeight="1" x14ac:dyDescent="0.25">
      <c r="A17" s="93" t="s">
        <v>116</v>
      </c>
      <c r="B17" s="87" t="s">
        <v>106</v>
      </c>
      <c r="C17" s="87" t="s">
        <v>117</v>
      </c>
      <c r="D17" s="88">
        <v>768341</v>
      </c>
      <c r="E17" s="88">
        <v>500000</v>
      </c>
      <c r="F17" s="88">
        <v>500000</v>
      </c>
    </row>
    <row r="18" spans="1:6" ht="31.7" customHeight="1" x14ac:dyDescent="0.25">
      <c r="A18" s="93" t="s">
        <v>118</v>
      </c>
      <c r="B18" s="87" t="s">
        <v>106</v>
      </c>
      <c r="C18" s="87" t="s">
        <v>115</v>
      </c>
      <c r="D18" s="88">
        <v>2433182</v>
      </c>
      <c r="E18" s="88">
        <v>2359808</v>
      </c>
      <c r="F18" s="88">
        <v>2421534</v>
      </c>
    </row>
    <row r="19" spans="1:6" ht="31.7" customHeight="1" x14ac:dyDescent="0.25">
      <c r="A19" s="93" t="s">
        <v>195</v>
      </c>
      <c r="B19" s="87" t="s">
        <v>106</v>
      </c>
      <c r="C19" s="87" t="s">
        <v>196</v>
      </c>
      <c r="D19" s="88">
        <v>3578947.37</v>
      </c>
      <c r="E19" s="88">
        <v>100000</v>
      </c>
      <c r="F19" s="88">
        <v>100000</v>
      </c>
    </row>
    <row r="20" spans="1:6" ht="31.7" customHeight="1" x14ac:dyDescent="0.25">
      <c r="A20" s="92" t="s">
        <v>26</v>
      </c>
      <c r="B20" s="84" t="s">
        <v>119</v>
      </c>
      <c r="C20" s="84" t="s">
        <v>104</v>
      </c>
      <c r="D20" s="86">
        <v>15160116</v>
      </c>
      <c r="E20" s="86">
        <v>10483571</v>
      </c>
      <c r="F20" s="86">
        <v>10483571</v>
      </c>
    </row>
    <row r="21" spans="1:6" ht="15.75" customHeight="1" x14ac:dyDescent="0.25">
      <c r="A21" s="93" t="s">
        <v>120</v>
      </c>
      <c r="B21" s="87" t="s">
        <v>119</v>
      </c>
      <c r="C21" s="87" t="s">
        <v>103</v>
      </c>
      <c r="D21" s="88">
        <v>2915229</v>
      </c>
      <c r="E21" s="88">
        <v>1595200</v>
      </c>
      <c r="F21" s="88">
        <v>1595200</v>
      </c>
    </row>
    <row r="22" spans="1:6" ht="15.75" customHeight="1" x14ac:dyDescent="0.25">
      <c r="A22" s="93" t="s">
        <v>121</v>
      </c>
      <c r="B22" s="87" t="s">
        <v>119</v>
      </c>
      <c r="C22" s="87" t="s">
        <v>122</v>
      </c>
      <c r="D22" s="88">
        <v>800000</v>
      </c>
      <c r="E22" s="88">
        <v>800000</v>
      </c>
      <c r="F22" s="88">
        <v>800000</v>
      </c>
    </row>
    <row r="23" spans="1:6" ht="15.75" customHeight="1" x14ac:dyDescent="0.25">
      <c r="A23" s="93" t="s">
        <v>123</v>
      </c>
      <c r="B23" s="87" t="s">
        <v>119</v>
      </c>
      <c r="C23" s="87" t="s">
        <v>113</v>
      </c>
      <c r="D23" s="88">
        <v>11444887</v>
      </c>
      <c r="E23" s="88">
        <v>8088371</v>
      </c>
      <c r="F23" s="88">
        <v>8088371</v>
      </c>
    </row>
    <row r="24" spans="1:6" ht="15.75" customHeight="1" x14ac:dyDescent="0.25">
      <c r="A24" s="92" t="s">
        <v>27</v>
      </c>
      <c r="B24" s="84" t="s">
        <v>124</v>
      </c>
      <c r="C24" s="84" t="s">
        <v>104</v>
      </c>
      <c r="D24" s="86">
        <v>5157610</v>
      </c>
      <c r="E24" s="86">
        <v>5020700</v>
      </c>
      <c r="F24" s="86">
        <v>5020700</v>
      </c>
    </row>
    <row r="25" spans="1:6" ht="31.7" customHeight="1" x14ac:dyDescent="0.25">
      <c r="A25" s="93" t="s">
        <v>125</v>
      </c>
      <c r="B25" s="87" t="s">
        <v>124</v>
      </c>
      <c r="C25" s="87" t="s">
        <v>115</v>
      </c>
      <c r="D25" s="88">
        <v>5157610</v>
      </c>
      <c r="E25" s="88">
        <v>5020700</v>
      </c>
      <c r="F25" s="88">
        <v>5020700</v>
      </c>
    </row>
    <row r="26" spans="1:6" ht="15.75" customHeight="1" x14ac:dyDescent="0.25">
      <c r="A26" s="92" t="s">
        <v>31</v>
      </c>
      <c r="B26" s="84" t="s">
        <v>126</v>
      </c>
      <c r="C26" s="84" t="s">
        <v>104</v>
      </c>
      <c r="D26" s="86">
        <v>389115.3</v>
      </c>
      <c r="E26" s="86">
        <v>213900</v>
      </c>
      <c r="F26" s="86">
        <v>213900</v>
      </c>
    </row>
    <row r="27" spans="1:6" ht="15.75" customHeight="1" x14ac:dyDescent="0.25">
      <c r="A27" s="93" t="s">
        <v>127</v>
      </c>
      <c r="B27" s="87" t="s">
        <v>126</v>
      </c>
      <c r="C27" s="87" t="s">
        <v>103</v>
      </c>
      <c r="D27" s="88">
        <v>207700</v>
      </c>
      <c r="E27" s="88">
        <v>213900</v>
      </c>
      <c r="F27" s="88">
        <v>213900</v>
      </c>
    </row>
    <row r="28" spans="1:6" ht="31.7" customHeight="1" x14ac:dyDescent="0.25">
      <c r="A28" s="93" t="s">
        <v>251</v>
      </c>
      <c r="B28" s="87" t="s">
        <v>126</v>
      </c>
      <c r="C28" s="87" t="s">
        <v>113</v>
      </c>
      <c r="D28" s="88">
        <v>181415.3</v>
      </c>
      <c r="E28" s="88"/>
      <c r="F28" s="88"/>
    </row>
    <row r="29" spans="1:6" ht="31.7" customHeight="1" x14ac:dyDescent="0.25">
      <c r="A29" s="92" t="s">
        <v>193</v>
      </c>
      <c r="B29" s="84" t="s">
        <v>148</v>
      </c>
      <c r="C29" s="84" t="s">
        <v>104</v>
      </c>
      <c r="D29" s="86"/>
      <c r="E29" s="86">
        <v>720000</v>
      </c>
      <c r="F29" s="86">
        <v>1500000</v>
      </c>
    </row>
    <row r="30" spans="1:6" ht="31.7" customHeight="1" x14ac:dyDescent="0.25">
      <c r="A30" s="93" t="s">
        <v>194</v>
      </c>
      <c r="B30" s="87" t="s">
        <v>148</v>
      </c>
      <c r="C30" s="87" t="s">
        <v>148</v>
      </c>
      <c r="D30" s="88"/>
      <c r="E30" s="88">
        <v>720000</v>
      </c>
      <c r="F30" s="88">
        <v>1500000</v>
      </c>
    </row>
  </sheetData>
  <mergeCells count="7">
    <mergeCell ref="F4:F5"/>
    <mergeCell ref="E4:E5"/>
    <mergeCell ref="D4:D5"/>
    <mergeCell ref="A1:F1"/>
    <mergeCell ref="A4:A5"/>
    <mergeCell ref="B4:B5"/>
    <mergeCell ref="C4:C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1" workbookViewId="0">
      <selection activeCell="E15" sqref="E15"/>
    </sheetView>
  </sheetViews>
  <sheetFormatPr defaultRowHeight="15.75" customHeight="1" x14ac:dyDescent="0.2"/>
  <cols>
    <col min="1" max="1" width="10.33203125" hidden="1" customWidth="1"/>
    <col min="2" max="2" width="45.1640625" customWidth="1"/>
    <col min="3" max="3" width="10.33203125" hidden="1" customWidth="1"/>
    <col min="4" max="4" width="80.1640625" customWidth="1"/>
    <col min="5" max="7" width="20.33203125" bestFit="1" customWidth="1"/>
  </cols>
  <sheetData>
    <row r="1" spans="1:7" ht="12.75" x14ac:dyDescent="0.2"/>
    <row r="2" spans="1:7" ht="18.75" x14ac:dyDescent="0.3">
      <c r="A2" s="123" t="s">
        <v>33</v>
      </c>
      <c r="B2" s="123"/>
      <c r="C2" s="123"/>
      <c r="D2" s="123"/>
      <c r="E2" s="123"/>
      <c r="F2" s="123"/>
      <c r="G2" s="115"/>
    </row>
    <row r="3" spans="1:7" ht="12.75" x14ac:dyDescent="0.2"/>
    <row r="4" spans="1:7" ht="15.75" customHeight="1" x14ac:dyDescent="0.2">
      <c r="A4" s="95"/>
      <c r="B4" s="95"/>
      <c r="C4" s="95"/>
      <c r="D4" s="95"/>
      <c r="E4" s="95"/>
      <c r="F4" s="95"/>
      <c r="G4" s="95" t="s">
        <v>98</v>
      </c>
    </row>
    <row r="5" spans="1:7" ht="12.75" x14ac:dyDescent="0.2">
      <c r="A5" s="126" t="s">
        <v>132</v>
      </c>
      <c r="B5" s="124" t="s">
        <v>133</v>
      </c>
      <c r="C5" s="129"/>
      <c r="D5" s="126" t="s">
        <v>99</v>
      </c>
      <c r="E5" s="126" t="s">
        <v>49</v>
      </c>
      <c r="F5" s="124" t="s">
        <v>199</v>
      </c>
      <c r="G5" s="124" t="s">
        <v>249</v>
      </c>
    </row>
    <row r="6" spans="1:7" ht="12.75" x14ac:dyDescent="0.2">
      <c r="A6" s="126"/>
      <c r="B6" s="125"/>
      <c r="C6" s="130"/>
      <c r="D6" s="126"/>
      <c r="E6" s="126"/>
      <c r="F6" s="125"/>
      <c r="G6" s="125"/>
    </row>
    <row r="7" spans="1:7" hidden="1" x14ac:dyDescent="0.25">
      <c r="A7" s="96"/>
      <c r="B7" s="96"/>
      <c r="C7" s="96"/>
      <c r="D7" s="97"/>
      <c r="E7" s="98"/>
      <c r="F7" s="98"/>
      <c r="G7" s="98"/>
    </row>
    <row r="8" spans="1:7" ht="36.950000000000003" customHeight="1" x14ac:dyDescent="0.3">
      <c r="A8" s="99"/>
      <c r="B8" s="99" t="s">
        <v>134</v>
      </c>
      <c r="C8" s="116"/>
      <c r="D8" s="100" t="s">
        <v>141</v>
      </c>
      <c r="E8" s="89">
        <v>-41245908</v>
      </c>
      <c r="F8" s="89">
        <v>-34325568</v>
      </c>
      <c r="G8" s="89">
        <v>-35150094</v>
      </c>
    </row>
    <row r="9" spans="1:7" ht="36.950000000000003" customHeight="1" x14ac:dyDescent="0.3">
      <c r="A9" s="99"/>
      <c r="B9" s="99" t="s">
        <v>135</v>
      </c>
      <c r="C9" s="116"/>
      <c r="D9" s="100" t="s">
        <v>142</v>
      </c>
      <c r="E9" s="89">
        <v>43282821.369999997</v>
      </c>
      <c r="F9" s="89">
        <v>34839861</v>
      </c>
      <c r="G9" s="89">
        <v>35681587</v>
      </c>
    </row>
    <row r="10" spans="1:7" ht="18.399999999999999" customHeight="1" x14ac:dyDescent="0.35">
      <c r="A10" s="101"/>
      <c r="B10" s="101"/>
      <c r="C10" s="117"/>
      <c r="D10" s="102" t="s">
        <v>102</v>
      </c>
      <c r="E10" s="90">
        <v>2036913.37</v>
      </c>
      <c r="F10" s="90">
        <v>514293</v>
      </c>
      <c r="G10" s="90">
        <v>531493</v>
      </c>
    </row>
    <row r="11" spans="1:7" ht="12.75" x14ac:dyDescent="0.2"/>
    <row r="13" spans="1:7" ht="15.75" customHeight="1" x14ac:dyDescent="0.2">
      <c r="E13" s="77">
        <f>E8+'разраб 2019'!F44</f>
        <v>0</v>
      </c>
    </row>
    <row r="14" spans="1:7" ht="15.75" customHeight="1" x14ac:dyDescent="0.2">
      <c r="E14" s="77">
        <f>E9-'разраб 2019'!F80</f>
        <v>0</v>
      </c>
    </row>
  </sheetData>
  <mergeCells count="8">
    <mergeCell ref="G5:G6"/>
    <mergeCell ref="A2:F2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4"/>
  <sheetViews>
    <sheetView topLeftCell="A13" zoomScale="90" workbookViewId="0">
      <selection activeCell="D91" sqref="D91"/>
    </sheetView>
  </sheetViews>
  <sheetFormatPr defaultRowHeight="12.75" x14ac:dyDescent="0.2"/>
  <cols>
    <col min="1" max="1" width="61.83203125" style="54" customWidth="1"/>
    <col min="2" max="2" width="21.5" style="54" customWidth="1"/>
    <col min="3" max="3" width="21" style="8" customWidth="1"/>
    <col min="4" max="4" width="22.83203125" style="5" customWidth="1"/>
    <col min="5" max="5" width="21" style="8" hidden="1" customWidth="1"/>
    <col min="6" max="6" width="20" style="5" hidden="1" customWidth="1"/>
    <col min="7" max="7" width="17.5" style="8" hidden="1" customWidth="1"/>
    <col min="8" max="8" width="19.5" style="5" hidden="1" customWidth="1"/>
    <col min="9" max="9" width="17.5" style="8" hidden="1" customWidth="1"/>
    <col min="10" max="10" width="19.5" style="5" hidden="1" customWidth="1"/>
    <col min="11" max="11" width="10.83203125" style="3" customWidth="1"/>
    <col min="12" max="12" width="17" style="4" customWidth="1"/>
    <col min="13" max="13" width="17.33203125" style="5" customWidth="1"/>
    <col min="14" max="16384" width="9.33203125" style="5"/>
  </cols>
  <sheetData>
    <row r="1" spans="1:12" ht="14.25" x14ac:dyDescent="0.2">
      <c r="A1" s="2" t="s">
        <v>5</v>
      </c>
      <c r="B1" s="2"/>
      <c r="C1" s="64"/>
      <c r="D1" s="2"/>
      <c r="E1" s="64"/>
      <c r="F1" s="2"/>
      <c r="G1" s="64"/>
      <c r="H1" s="2"/>
      <c r="I1" s="64"/>
      <c r="J1" s="2"/>
    </row>
    <row r="2" spans="1:12" ht="14.25" x14ac:dyDescent="0.2">
      <c r="A2" s="2" t="s">
        <v>197</v>
      </c>
      <c r="B2" s="2"/>
      <c r="C2" s="64"/>
      <c r="D2" s="2"/>
      <c r="E2" s="64"/>
      <c r="F2" s="2"/>
      <c r="G2" s="64"/>
      <c r="H2" s="2"/>
      <c r="I2" s="64"/>
      <c r="J2" s="2"/>
    </row>
    <row r="3" spans="1:12" ht="13.5" thickBot="1" x14ac:dyDescent="0.25">
      <c r="A3" s="6"/>
      <c r="B3" s="7"/>
      <c r="D3" s="7" t="s">
        <v>6</v>
      </c>
      <c r="F3" s="7" t="s">
        <v>6</v>
      </c>
      <c r="H3" s="7" t="s">
        <v>6</v>
      </c>
      <c r="J3" s="7" t="s">
        <v>6</v>
      </c>
    </row>
    <row r="4" spans="1:12" ht="22.5" x14ac:dyDescent="0.2">
      <c r="A4" s="9" t="s">
        <v>7</v>
      </c>
      <c r="B4" s="10" t="s">
        <v>8</v>
      </c>
      <c r="C4" s="11" t="s">
        <v>200</v>
      </c>
      <c r="D4" s="10" t="s">
        <v>9</v>
      </c>
      <c r="E4" s="11" t="s">
        <v>143</v>
      </c>
      <c r="F4" s="10" t="s">
        <v>9</v>
      </c>
      <c r="G4" s="11" t="s">
        <v>144</v>
      </c>
      <c r="H4" s="10" t="s">
        <v>147</v>
      </c>
      <c r="I4" s="11" t="s">
        <v>145</v>
      </c>
      <c r="J4" s="10" t="s">
        <v>9</v>
      </c>
    </row>
    <row r="5" spans="1:12" ht="13.5" customHeight="1" x14ac:dyDescent="0.2">
      <c r="A5" s="12"/>
      <c r="B5" s="13"/>
      <c r="C5" s="65"/>
      <c r="D5" s="13"/>
      <c r="E5" s="65"/>
      <c r="F5" s="13"/>
      <c r="G5" s="65"/>
      <c r="H5" s="13"/>
      <c r="I5" s="65"/>
      <c r="J5" s="13"/>
    </row>
    <row r="6" spans="1:12" x14ac:dyDescent="0.2">
      <c r="A6" s="14" t="s">
        <v>0</v>
      </c>
      <c r="B6" s="15">
        <f>B8+B10+B12+B14+B16+B18+B20+B22+B26+B24</f>
        <v>21684708</v>
      </c>
      <c r="C6" s="15">
        <f>C8+C10+C12+C14+C16+C18+C20+C22+C26+C24</f>
        <v>0</v>
      </c>
      <c r="D6" s="15">
        <f>D8+D10+D12+D14+D16+D18+D20+D22+D26+D24</f>
        <v>21684708</v>
      </c>
      <c r="E6" s="15">
        <f>E8+E10+E12+E14+E16+E18+E20+E22+E26</f>
        <v>-21683708</v>
      </c>
      <c r="F6" s="15">
        <f>F8+F10+F12+F14+F16+F18+F20+F22+F26+F24</f>
        <v>0</v>
      </c>
      <c r="G6" s="15">
        <f>G8+G10+G12+G14+G16+G18+G20+G22+G26+G24</f>
        <v>0</v>
      </c>
      <c r="H6" s="15">
        <f>H8+H10+H12+H14+H16+H18+H20+H22+H26+H24</f>
        <v>0</v>
      </c>
      <c r="I6" s="15">
        <f>I8+I10+I12+I14+I16+I18+I20+I22+I26+I24</f>
        <v>0</v>
      </c>
      <c r="J6" s="15">
        <f>J8+J10+J12+J14+J16+J18+J20+J22+J26+J24</f>
        <v>0</v>
      </c>
    </row>
    <row r="7" spans="1:12" x14ac:dyDescent="0.2">
      <c r="A7" s="12"/>
      <c r="B7" s="16"/>
      <c r="C7" s="67"/>
      <c r="D7" s="16"/>
      <c r="E7" s="67"/>
      <c r="F7" s="16"/>
      <c r="G7" s="67"/>
      <c r="H7" s="16"/>
      <c r="I7" s="67"/>
      <c r="J7" s="16"/>
    </row>
    <row r="8" spans="1:12" s="19" customFormat="1" x14ac:dyDescent="0.2">
      <c r="A8" s="12" t="s">
        <v>1</v>
      </c>
      <c r="B8" s="15">
        <f>'ДОХОДЫ ПЕРВОНАЧ'!D12</f>
        <v>14846000</v>
      </c>
      <c r="C8" s="67">
        <f>D8-B8</f>
        <v>0</v>
      </c>
      <c r="D8" s="15">
        <f>B8</f>
        <v>14846000</v>
      </c>
      <c r="E8" s="66">
        <f>F8-D8</f>
        <v>-14846000</v>
      </c>
      <c r="F8" s="15"/>
      <c r="G8" s="66">
        <f>H8-F8</f>
        <v>0</v>
      </c>
      <c r="H8" s="15"/>
      <c r="I8" s="66">
        <f>J8-H8</f>
        <v>0</v>
      </c>
      <c r="J8" s="15"/>
      <c r="K8" s="17"/>
      <c r="L8" s="18"/>
    </row>
    <row r="9" spans="1:12" s="19" customFormat="1" x14ac:dyDescent="0.2">
      <c r="A9" s="12"/>
      <c r="B9" s="15"/>
      <c r="C9" s="66"/>
      <c r="D9" s="15"/>
      <c r="E9" s="66"/>
      <c r="F9" s="15"/>
      <c r="G9" s="66"/>
      <c r="H9" s="15"/>
      <c r="I9" s="66"/>
      <c r="J9" s="15"/>
      <c r="K9" s="17"/>
      <c r="L9" s="18"/>
    </row>
    <row r="10" spans="1:12" s="19" customFormat="1" x14ac:dyDescent="0.2">
      <c r="A10" s="12" t="s">
        <v>44</v>
      </c>
      <c r="B10" s="15">
        <f>'ДОХОДЫ ПЕРВОНАЧ'!D14</f>
        <v>1019808</v>
      </c>
      <c r="C10" s="67">
        <f>D10-B10</f>
        <v>0</v>
      </c>
      <c r="D10" s="15">
        <f>B10</f>
        <v>1019808</v>
      </c>
      <c r="E10" s="66">
        <f t="shared" ref="E10:E28" si="0">F10-D10</f>
        <v>-1019808</v>
      </c>
      <c r="F10" s="15"/>
      <c r="G10" s="66">
        <f>H10-F10</f>
        <v>0</v>
      </c>
      <c r="H10" s="15"/>
      <c r="I10" s="66">
        <f>J10-H10</f>
        <v>0</v>
      </c>
      <c r="J10" s="15"/>
      <c r="K10" s="17"/>
      <c r="L10" s="18"/>
    </row>
    <row r="11" spans="1:12" x14ac:dyDescent="0.2">
      <c r="A11" s="20"/>
      <c r="B11" s="16"/>
      <c r="C11" s="67" t="str">
        <f>IF(B11=0,"",D11-B11)</f>
        <v/>
      </c>
      <c r="D11" s="15"/>
      <c r="E11" s="66"/>
      <c r="F11" s="15"/>
      <c r="G11" s="66"/>
      <c r="H11" s="15"/>
      <c r="I11" s="66"/>
      <c r="J11" s="15"/>
    </row>
    <row r="12" spans="1:12" x14ac:dyDescent="0.2">
      <c r="A12" s="12" t="s">
        <v>4</v>
      </c>
      <c r="B12" s="15">
        <f>'ДОХОДЫ ПЕРВОНАЧ'!D20</f>
        <v>7000</v>
      </c>
      <c r="C12" s="67">
        <f>D12-B12</f>
        <v>0</v>
      </c>
      <c r="D12" s="15">
        <f>B12</f>
        <v>7000</v>
      </c>
      <c r="E12" s="66">
        <f t="shared" si="0"/>
        <v>-7000</v>
      </c>
      <c r="F12" s="15"/>
      <c r="G12" s="66">
        <f>H12-F12</f>
        <v>0</v>
      </c>
      <c r="H12" s="15"/>
      <c r="I12" s="66">
        <f>J12-H12</f>
        <v>0</v>
      </c>
      <c r="J12" s="15"/>
    </row>
    <row r="13" spans="1:12" x14ac:dyDescent="0.2">
      <c r="A13" s="12"/>
      <c r="B13" s="15"/>
      <c r="C13" s="67"/>
      <c r="D13" s="15"/>
      <c r="E13" s="66"/>
      <c r="F13" s="15"/>
      <c r="G13" s="66"/>
      <c r="H13" s="15"/>
      <c r="I13" s="66"/>
      <c r="J13" s="15"/>
    </row>
    <row r="14" spans="1:12" x14ac:dyDescent="0.2">
      <c r="A14" s="12" t="s">
        <v>10</v>
      </c>
      <c r="B14" s="15">
        <f>'ДОХОДЫ ПЕРВОНАЧ'!D24</f>
        <v>1901000</v>
      </c>
      <c r="C14" s="67">
        <f>D14-B14</f>
        <v>0</v>
      </c>
      <c r="D14" s="15">
        <f>B14</f>
        <v>1901000</v>
      </c>
      <c r="E14" s="66">
        <f t="shared" si="0"/>
        <v>-1901000</v>
      </c>
      <c r="F14" s="15"/>
      <c r="G14" s="66">
        <f>H14-F14</f>
        <v>0</v>
      </c>
      <c r="H14" s="15"/>
      <c r="I14" s="66">
        <f>J14-H14</f>
        <v>0</v>
      </c>
      <c r="J14" s="15"/>
    </row>
    <row r="15" spans="1:12" x14ac:dyDescent="0.2">
      <c r="A15" s="12"/>
      <c r="B15" s="16"/>
      <c r="C15" s="67" t="str">
        <f>IF(B15=0,"",D15-B15)</f>
        <v/>
      </c>
      <c r="D15" s="15"/>
      <c r="E15" s="66"/>
      <c r="F15" s="15"/>
      <c r="G15" s="66"/>
      <c r="H15" s="15"/>
      <c r="I15" s="66"/>
      <c r="J15" s="15"/>
    </row>
    <row r="16" spans="1:12" x14ac:dyDescent="0.2">
      <c r="A16" s="21" t="s">
        <v>2</v>
      </c>
      <c r="B16" s="22">
        <f>'ДОХОДЫ ПЕРВОНАЧ'!D26</f>
        <v>1994000</v>
      </c>
      <c r="C16" s="67">
        <f>D16-B16</f>
        <v>0</v>
      </c>
      <c r="D16" s="15">
        <f>B16</f>
        <v>1994000</v>
      </c>
      <c r="E16" s="66">
        <f t="shared" si="0"/>
        <v>-1994000</v>
      </c>
      <c r="F16" s="15"/>
      <c r="G16" s="66">
        <f>H16-F16</f>
        <v>0</v>
      </c>
      <c r="H16" s="15"/>
      <c r="I16" s="66">
        <f>J16-H16</f>
        <v>0</v>
      </c>
      <c r="J16" s="15"/>
    </row>
    <row r="17" spans="1:10" x14ac:dyDescent="0.2">
      <c r="A17" s="21"/>
      <c r="B17" s="22"/>
      <c r="C17" s="67" t="str">
        <f>IF(B17=0,"",D17-B17)</f>
        <v/>
      </c>
      <c r="D17" s="15"/>
      <c r="E17" s="66"/>
      <c r="F17" s="15"/>
      <c r="G17" s="66"/>
      <c r="H17" s="15"/>
      <c r="I17" s="66"/>
      <c r="J17" s="15"/>
    </row>
    <row r="18" spans="1:10" ht="13.5" customHeight="1" x14ac:dyDescent="0.2">
      <c r="A18" s="21" t="s">
        <v>11</v>
      </c>
      <c r="B18" s="15">
        <f>'ДОХОДЫ ПЕРВОНАЧ'!D32</f>
        <v>1400000</v>
      </c>
      <c r="C18" s="67">
        <f>D18-B18</f>
        <v>0</v>
      </c>
      <c r="D18" s="15">
        <f>B18</f>
        <v>1400000</v>
      </c>
      <c r="E18" s="66">
        <f t="shared" si="0"/>
        <v>-1400000</v>
      </c>
      <c r="F18" s="15"/>
      <c r="G18" s="66">
        <f>H18-F18</f>
        <v>0</v>
      </c>
      <c r="H18" s="15"/>
      <c r="I18" s="66">
        <f>J18-H18</f>
        <v>0</v>
      </c>
      <c r="J18" s="15"/>
    </row>
    <row r="19" spans="1:10" x14ac:dyDescent="0.2">
      <c r="A19" s="21"/>
      <c r="B19" s="15"/>
      <c r="C19" s="67"/>
      <c r="D19" s="15"/>
      <c r="E19" s="66"/>
      <c r="F19" s="15"/>
      <c r="G19" s="66"/>
      <c r="H19" s="15"/>
      <c r="I19" s="66"/>
      <c r="J19" s="15"/>
    </row>
    <row r="20" spans="1:10" ht="11.25" customHeight="1" x14ac:dyDescent="0.2">
      <c r="A20" s="21" t="s">
        <v>12</v>
      </c>
      <c r="B20" s="15">
        <f>'ДОХОДЫ ПЕРВОНАЧ'!D39</f>
        <v>5900</v>
      </c>
      <c r="C20" s="67">
        <f>D20-B20</f>
        <v>0</v>
      </c>
      <c r="D20" s="15">
        <f>B20</f>
        <v>5900</v>
      </c>
      <c r="E20" s="66">
        <f t="shared" si="0"/>
        <v>-5900</v>
      </c>
      <c r="F20" s="15"/>
      <c r="G20" s="66">
        <f>H20-F20</f>
        <v>0</v>
      </c>
      <c r="H20" s="15"/>
      <c r="I20" s="66">
        <f>J20-H20</f>
        <v>0</v>
      </c>
      <c r="J20" s="15"/>
    </row>
    <row r="21" spans="1:10" x14ac:dyDescent="0.2">
      <c r="A21" s="12"/>
      <c r="B21" s="16"/>
      <c r="C21" s="67" t="str">
        <f>IF(B21=0,"",D21-B21)</f>
        <v/>
      </c>
      <c r="D21" s="15"/>
      <c r="E21" s="66"/>
      <c r="F21" s="15"/>
      <c r="G21" s="66"/>
      <c r="H21" s="15"/>
      <c r="I21" s="66"/>
      <c r="J21" s="15"/>
    </row>
    <row r="22" spans="1:10" x14ac:dyDescent="0.2">
      <c r="A22" s="21" t="s">
        <v>140</v>
      </c>
      <c r="B22" s="15">
        <f>'ДОХОДЫ ПЕРВОНАЧ'!D46</f>
        <v>350000</v>
      </c>
      <c r="C22" s="67">
        <f>D22-B22</f>
        <v>0</v>
      </c>
      <c r="D22" s="15">
        <f>B22</f>
        <v>350000</v>
      </c>
      <c r="E22" s="66">
        <f t="shared" si="0"/>
        <v>-350000</v>
      </c>
      <c r="F22" s="15"/>
      <c r="G22" s="66">
        <f>H22-F22</f>
        <v>0</v>
      </c>
      <c r="H22" s="15"/>
      <c r="I22" s="66">
        <f>J22-H22</f>
        <v>0</v>
      </c>
      <c r="J22" s="15"/>
    </row>
    <row r="23" spans="1:10" x14ac:dyDescent="0.2">
      <c r="A23" s="21"/>
      <c r="B23" s="15"/>
      <c r="C23" s="67"/>
      <c r="D23" s="15"/>
      <c r="E23" s="66"/>
      <c r="F23" s="15"/>
      <c r="G23" s="66"/>
      <c r="H23" s="15"/>
      <c r="I23" s="66"/>
      <c r="J23" s="15"/>
    </row>
    <row r="24" spans="1:10" x14ac:dyDescent="0.2">
      <c r="A24" s="21" t="s">
        <v>131</v>
      </c>
      <c r="B24" s="15">
        <f>'ДОХОДЫ ПЕРВОНАЧ'!D50</f>
        <v>1000</v>
      </c>
      <c r="C24" s="67">
        <f>D24-B24</f>
        <v>0</v>
      </c>
      <c r="D24" s="15">
        <f>B24</f>
        <v>1000</v>
      </c>
      <c r="E24" s="66">
        <f t="shared" si="0"/>
        <v>-1000</v>
      </c>
      <c r="F24" s="15"/>
      <c r="G24" s="66">
        <f>H24-F24</f>
        <v>0</v>
      </c>
      <c r="H24" s="15"/>
      <c r="I24" s="66">
        <f>J24-H24</f>
        <v>0</v>
      </c>
      <c r="J24" s="15"/>
    </row>
    <row r="25" spans="1:10" x14ac:dyDescent="0.2">
      <c r="A25" s="21"/>
      <c r="B25" s="15"/>
      <c r="C25" s="67"/>
      <c r="D25" s="15"/>
      <c r="E25" s="66"/>
      <c r="F25" s="15"/>
      <c r="G25" s="66"/>
      <c r="H25" s="15"/>
      <c r="I25" s="66"/>
      <c r="J25" s="15"/>
    </row>
    <row r="26" spans="1:10" x14ac:dyDescent="0.2">
      <c r="A26" s="21" t="s">
        <v>45</v>
      </c>
      <c r="B26" s="15">
        <f>'ДОХОДЫ ПЕРВОНАЧ'!D53</f>
        <v>160000</v>
      </c>
      <c r="C26" s="67">
        <f>D26-B26</f>
        <v>0</v>
      </c>
      <c r="D26" s="15">
        <f>B26</f>
        <v>160000</v>
      </c>
      <c r="E26" s="66">
        <f t="shared" si="0"/>
        <v>-160000</v>
      </c>
      <c r="F26" s="15"/>
      <c r="G26" s="66">
        <f>H26-F26</f>
        <v>0</v>
      </c>
      <c r="H26" s="15"/>
      <c r="I26" s="66">
        <f>J26-H26</f>
        <v>0</v>
      </c>
      <c r="J26" s="15"/>
    </row>
    <row r="27" spans="1:10" x14ac:dyDescent="0.2">
      <c r="A27" s="12"/>
      <c r="B27" s="16"/>
      <c r="C27" s="67" t="str">
        <f>IF(B27=0,"",D27-B27)</f>
        <v/>
      </c>
      <c r="D27" s="15"/>
      <c r="E27" s="67" t="str">
        <f>IF(D27=0,"",F27-D27)</f>
        <v/>
      </c>
      <c r="F27" s="15"/>
      <c r="G27" s="67" t="str">
        <f>IF(F27=0,"",H27-F27)</f>
        <v/>
      </c>
      <c r="H27" s="15"/>
      <c r="I27" s="67" t="str">
        <f>IF(H27=0,"",J27-H27)</f>
        <v/>
      </c>
      <c r="J27" s="15"/>
    </row>
    <row r="28" spans="1:10" x14ac:dyDescent="0.2">
      <c r="A28" s="14" t="s">
        <v>3</v>
      </c>
      <c r="B28" s="15">
        <f>B30+B34+B36+B32+B38+B42</f>
        <v>12640860</v>
      </c>
      <c r="C28" s="67">
        <f>D28-B28</f>
        <v>0</v>
      </c>
      <c r="D28" s="63">
        <f>SUM(D30:D42)</f>
        <v>12640860</v>
      </c>
      <c r="E28" s="66">
        <f t="shared" si="0"/>
        <v>-12640860</v>
      </c>
      <c r="F28" s="63">
        <f>F30+F32+F34+F36+F38</f>
        <v>0</v>
      </c>
      <c r="G28" s="82">
        <f>G30+G32+G34+G36+G38</f>
        <v>0</v>
      </c>
      <c r="H28" s="63" t="e">
        <f>H30+H32+H34+H36+H38</f>
        <v>#REF!</v>
      </c>
      <c r="I28" s="82" t="e">
        <f>I30+I32+I34+I36+I38</f>
        <v>#REF!</v>
      </c>
      <c r="J28" s="63" t="e">
        <f>J30+J32+J34+J36+J38</f>
        <v>#REF!</v>
      </c>
    </row>
    <row r="29" spans="1:10" x14ac:dyDescent="0.2">
      <c r="A29" s="12"/>
      <c r="B29" s="15"/>
      <c r="C29" s="67"/>
      <c r="D29" s="15"/>
      <c r="E29" s="67"/>
      <c r="F29" s="15"/>
      <c r="G29" s="67"/>
      <c r="H29" s="15"/>
      <c r="I29" s="67"/>
      <c r="J29" s="15"/>
    </row>
    <row r="30" spans="1:10" x14ac:dyDescent="0.2">
      <c r="A30" s="12" t="s">
        <v>14</v>
      </c>
      <c r="B30" s="15">
        <f>'ДОХОДЫ ПЕРВОНАЧ'!D58</f>
        <v>6225000</v>
      </c>
      <c r="C30" s="67">
        <f>D30-B30</f>
        <v>0</v>
      </c>
      <c r="D30" s="15">
        <f>B30</f>
        <v>6225000</v>
      </c>
      <c r="E30" s="66">
        <f t="shared" ref="E30:E42" si="1">F30-D30</f>
        <v>-6225000</v>
      </c>
      <c r="F30" s="15"/>
      <c r="G30" s="66">
        <f>H30-F30</f>
        <v>0</v>
      </c>
      <c r="H30" s="15"/>
      <c r="I30" s="66">
        <f>J30-H30</f>
        <v>0</v>
      </c>
      <c r="J30" s="15"/>
    </row>
    <row r="31" spans="1:10" x14ac:dyDescent="0.2">
      <c r="A31" s="12"/>
      <c r="B31" s="15"/>
      <c r="C31" s="67"/>
      <c r="D31" s="15"/>
      <c r="E31" s="66"/>
      <c r="F31" s="15"/>
      <c r="G31" s="66"/>
      <c r="H31" s="15"/>
      <c r="I31" s="66"/>
      <c r="J31" s="15"/>
    </row>
    <row r="32" spans="1:10" x14ac:dyDescent="0.2">
      <c r="A32" s="12" t="s">
        <v>41</v>
      </c>
      <c r="B32" s="15">
        <f>'ДОХОДЫ ПЕРВОНАЧ'!D63</f>
        <v>0</v>
      </c>
      <c r="C32" s="67">
        <f>D32-B32</f>
        <v>0</v>
      </c>
      <c r="D32" s="15">
        <f>B32</f>
        <v>0</v>
      </c>
      <c r="E32" s="66">
        <f t="shared" si="1"/>
        <v>0</v>
      </c>
      <c r="F32" s="15"/>
      <c r="G32" s="66">
        <f>H32-F32</f>
        <v>0</v>
      </c>
      <c r="H32" s="15"/>
      <c r="I32" s="66">
        <f>J32-H32</f>
        <v>0</v>
      </c>
      <c r="J32" s="15"/>
    </row>
    <row r="33" spans="1:13" x14ac:dyDescent="0.2">
      <c r="A33" s="12"/>
      <c r="B33" s="15"/>
      <c r="C33" s="67"/>
      <c r="D33" s="15"/>
      <c r="E33" s="66"/>
      <c r="F33" s="15"/>
      <c r="G33" s="66"/>
      <c r="H33" s="15"/>
      <c r="I33" s="66"/>
      <c r="J33" s="15"/>
    </row>
    <row r="34" spans="1:13" x14ac:dyDescent="0.2">
      <c r="A34" s="12" t="s">
        <v>15</v>
      </c>
      <c r="B34" s="15">
        <f>'ДОХОДЫ ПЕРВОНАЧ'!D66</f>
        <v>705160</v>
      </c>
      <c r="C34" s="67">
        <f>D34-B34</f>
        <v>0</v>
      </c>
      <c r="D34" s="15">
        <f>B34</f>
        <v>705160</v>
      </c>
      <c r="E34" s="66">
        <f t="shared" si="1"/>
        <v>-705160</v>
      </c>
      <c r="F34" s="15"/>
      <c r="G34" s="66">
        <f>H34-F34</f>
        <v>0</v>
      </c>
      <c r="H34" s="15"/>
      <c r="I34" s="66">
        <f>J34-H34</f>
        <v>0</v>
      </c>
      <c r="J34" s="15"/>
    </row>
    <row r="35" spans="1:13" x14ac:dyDescent="0.2">
      <c r="A35" s="20"/>
      <c r="B35" s="16"/>
      <c r="C35" s="67"/>
      <c r="D35" s="15"/>
      <c r="E35" s="66"/>
      <c r="F35" s="15"/>
      <c r="G35" s="66"/>
      <c r="H35" s="15"/>
      <c r="I35" s="66"/>
      <c r="J35" s="15"/>
    </row>
    <row r="36" spans="1:13" x14ac:dyDescent="0.2">
      <c r="A36" s="12" t="s">
        <v>16</v>
      </c>
      <c r="B36" s="15">
        <f>'ДОХОДЫ ПЕРВОНАЧ'!D73</f>
        <v>5710700</v>
      </c>
      <c r="C36" s="67">
        <f>D36-B36</f>
        <v>0</v>
      </c>
      <c r="D36" s="15">
        <f>B36</f>
        <v>5710700</v>
      </c>
      <c r="E36" s="66">
        <f t="shared" si="1"/>
        <v>-5710700</v>
      </c>
      <c r="F36" s="15"/>
      <c r="G36" s="66">
        <f>H36-F36</f>
        <v>0</v>
      </c>
      <c r="H36" s="15"/>
      <c r="I36" s="66">
        <f>J36-H36</f>
        <v>0</v>
      </c>
      <c r="J36" s="15"/>
    </row>
    <row r="37" spans="1:13" x14ac:dyDescent="0.2">
      <c r="A37" s="12"/>
      <c r="B37" s="15"/>
      <c r="C37" s="67"/>
      <c r="D37" s="15"/>
      <c r="E37" s="66"/>
      <c r="F37" s="15"/>
      <c r="G37" s="66"/>
      <c r="H37" s="15"/>
      <c r="I37" s="66"/>
      <c r="J37" s="15"/>
    </row>
    <row r="38" spans="1:13" x14ac:dyDescent="0.2">
      <c r="A38" s="12" t="s">
        <v>43</v>
      </c>
      <c r="B38" s="15"/>
      <c r="C38" s="67">
        <f>D38-B38</f>
        <v>0</v>
      </c>
      <c r="D38" s="15"/>
      <c r="E38" s="66">
        <f t="shared" si="1"/>
        <v>0</v>
      </c>
      <c r="F38" s="15"/>
      <c r="G38" s="66"/>
      <c r="H38" s="15" t="e">
        <f>#REF!</f>
        <v>#REF!</v>
      </c>
      <c r="I38" s="66" t="e">
        <f>J38-H38</f>
        <v>#REF!</v>
      </c>
      <c r="J38" s="15" t="e">
        <f>#REF!</f>
        <v>#REF!</v>
      </c>
    </row>
    <row r="39" spans="1:13" x14ac:dyDescent="0.2">
      <c r="A39" s="12"/>
      <c r="B39" s="15"/>
      <c r="C39" s="67"/>
      <c r="D39" s="15"/>
      <c r="E39" s="66"/>
      <c r="F39" s="15"/>
      <c r="G39" s="66"/>
      <c r="H39" s="15"/>
      <c r="I39" s="66"/>
      <c r="J39" s="15"/>
    </row>
    <row r="40" spans="1:13" ht="64.5" hidden="1" customHeight="1" x14ac:dyDescent="0.2">
      <c r="A40" s="1" t="s">
        <v>17</v>
      </c>
      <c r="B40" s="15"/>
      <c r="C40" s="67"/>
      <c r="D40" s="15"/>
      <c r="E40" s="66">
        <f t="shared" si="1"/>
        <v>0</v>
      </c>
      <c r="F40" s="15"/>
      <c r="G40" s="66">
        <f>H40-F40</f>
        <v>0</v>
      </c>
      <c r="H40" s="15"/>
      <c r="I40" s="66">
        <f>J40-H40</f>
        <v>0</v>
      </c>
      <c r="J40" s="15"/>
    </row>
    <row r="41" spans="1:13" hidden="1" x14ac:dyDescent="0.2">
      <c r="A41" s="12"/>
      <c r="B41" s="16"/>
      <c r="C41" s="67"/>
      <c r="D41" s="15"/>
      <c r="E41" s="66">
        <f t="shared" si="1"/>
        <v>0</v>
      </c>
      <c r="F41" s="15"/>
      <c r="G41" s="66">
        <f>H41-F41</f>
        <v>0</v>
      </c>
      <c r="H41" s="15"/>
      <c r="I41" s="66">
        <f>J41-H41</f>
        <v>0</v>
      </c>
      <c r="J41" s="15"/>
    </row>
    <row r="42" spans="1:13" ht="22.5" hidden="1" x14ac:dyDescent="0.2">
      <c r="A42" s="21" t="s">
        <v>18</v>
      </c>
      <c r="B42" s="15"/>
      <c r="C42" s="67">
        <f>D42-B42</f>
        <v>0</v>
      </c>
      <c r="D42" s="15"/>
      <c r="E42" s="66" t="e">
        <f t="shared" si="1"/>
        <v>#REF!</v>
      </c>
      <c r="F42" s="15" t="e">
        <f>#REF!</f>
        <v>#REF!</v>
      </c>
      <c r="G42" s="66" t="e">
        <f>H42-F42</f>
        <v>#REF!</v>
      </c>
      <c r="H42" s="15" t="e">
        <f>#REF!</f>
        <v>#REF!</v>
      </c>
      <c r="I42" s="66" t="e">
        <f>J42-H42</f>
        <v>#REF!</v>
      </c>
      <c r="J42" s="15" t="e">
        <f>#REF!</f>
        <v>#REF!</v>
      </c>
    </row>
    <row r="43" spans="1:13" hidden="1" x14ac:dyDescent="0.2">
      <c r="A43" s="12"/>
      <c r="B43" s="15"/>
      <c r="C43" s="67"/>
      <c r="D43" s="15"/>
      <c r="E43" s="66"/>
      <c r="F43" s="15"/>
      <c r="G43" s="66"/>
      <c r="H43" s="15"/>
      <c r="I43" s="66"/>
      <c r="J43" s="15"/>
    </row>
    <row r="44" spans="1:13" s="19" customFormat="1" x14ac:dyDescent="0.2">
      <c r="A44" s="12" t="s">
        <v>19</v>
      </c>
      <c r="B44" s="22">
        <f t="shared" ref="B44:J44" si="2">B28+B6</f>
        <v>34325568</v>
      </c>
      <c r="C44" s="73">
        <f t="shared" si="2"/>
        <v>0</v>
      </c>
      <c r="D44" s="22">
        <f t="shared" si="2"/>
        <v>34325568</v>
      </c>
      <c r="E44" s="73">
        <f t="shared" si="2"/>
        <v>-34324568</v>
      </c>
      <c r="F44" s="22">
        <f t="shared" si="2"/>
        <v>0</v>
      </c>
      <c r="G44" s="73">
        <f t="shared" si="2"/>
        <v>0</v>
      </c>
      <c r="H44" s="22" t="e">
        <f t="shared" si="2"/>
        <v>#REF!</v>
      </c>
      <c r="I44" s="83" t="e">
        <f t="shared" si="2"/>
        <v>#REF!</v>
      </c>
      <c r="J44" s="22" t="e">
        <f t="shared" si="2"/>
        <v>#REF!</v>
      </c>
      <c r="K44" s="76"/>
      <c r="L44" s="23"/>
      <c r="M44" s="24"/>
    </row>
    <row r="45" spans="1:13" x14ac:dyDescent="0.2">
      <c r="A45" s="25"/>
      <c r="B45" s="26"/>
      <c r="C45" s="68"/>
      <c r="D45" s="27"/>
      <c r="E45" s="68"/>
      <c r="F45" s="27"/>
      <c r="G45" s="68"/>
      <c r="H45" s="27"/>
      <c r="I45" s="68"/>
      <c r="J45" s="27"/>
    </row>
    <row r="46" spans="1:13" s="19" customFormat="1" x14ac:dyDescent="0.2">
      <c r="A46" s="12" t="s">
        <v>20</v>
      </c>
      <c r="B46" s="22">
        <f>B44-B80</f>
        <v>-514293</v>
      </c>
      <c r="C46" s="67">
        <f>D46-B46</f>
        <v>0</v>
      </c>
      <c r="D46" s="22">
        <f>D44-D80</f>
        <v>-514293</v>
      </c>
      <c r="E46" s="67">
        <f>F46-D46</f>
        <v>514293</v>
      </c>
      <c r="F46" s="22">
        <f>F44-F80</f>
        <v>0</v>
      </c>
      <c r="G46" s="67" t="e">
        <f>H46-F46</f>
        <v>#REF!</v>
      </c>
      <c r="H46" s="22" t="e">
        <f>H44-H80</f>
        <v>#REF!</v>
      </c>
      <c r="I46" s="67" t="e">
        <f>J46-H46</f>
        <v>#REF!</v>
      </c>
      <c r="J46" s="22" t="e">
        <f>J44-J80</f>
        <v>#REF!</v>
      </c>
      <c r="K46" s="17"/>
      <c r="L46" s="23"/>
    </row>
    <row r="47" spans="1:13" x14ac:dyDescent="0.2">
      <c r="A47" s="25"/>
      <c r="B47" s="26"/>
      <c r="C47" s="68"/>
      <c r="D47" s="28" t="s">
        <v>13</v>
      </c>
      <c r="E47" s="68"/>
      <c r="F47" s="28" t="s">
        <v>13</v>
      </c>
      <c r="G47" s="68"/>
      <c r="H47" s="28" t="s">
        <v>13</v>
      </c>
      <c r="I47" s="68"/>
      <c r="J47" s="28" t="s">
        <v>13</v>
      </c>
    </row>
    <row r="48" spans="1:13" x14ac:dyDescent="0.2">
      <c r="A48" s="29" t="s">
        <v>21</v>
      </c>
      <c r="B48" s="103">
        <f>B46+B82</f>
        <v>-20000</v>
      </c>
      <c r="C48" s="67"/>
      <c r="D48" s="28">
        <f>D46+D82</f>
        <v>0</v>
      </c>
      <c r="E48" s="67"/>
      <c r="F48" s="28">
        <f>F46+F82</f>
        <v>0</v>
      </c>
      <c r="G48" s="67"/>
      <c r="H48" s="28" t="e">
        <f>H46+H82</f>
        <v>#REF!</v>
      </c>
      <c r="I48" s="67"/>
      <c r="J48" s="28" t="e">
        <f>J46+J82</f>
        <v>#REF!</v>
      </c>
    </row>
    <row r="49" spans="1:13" x14ac:dyDescent="0.2">
      <c r="A49" s="29"/>
      <c r="B49" s="16"/>
      <c r="C49" s="67"/>
      <c r="D49" s="28" t="s">
        <v>13</v>
      </c>
      <c r="E49" s="67"/>
      <c r="F49" s="28" t="s">
        <v>13</v>
      </c>
      <c r="G49" s="67"/>
      <c r="H49" s="28" t="s">
        <v>13</v>
      </c>
      <c r="I49" s="67"/>
      <c r="J49" s="28" t="s">
        <v>13</v>
      </c>
    </row>
    <row r="50" spans="1:13" ht="15.75" x14ac:dyDescent="0.25">
      <c r="A50" s="21" t="s">
        <v>22</v>
      </c>
      <c r="B50" s="15">
        <f>'РАСХОДЫ ПЕРВОНАЧ'!E8</f>
        <v>15361882</v>
      </c>
      <c r="C50" s="67">
        <f>D50-B50</f>
        <v>0</v>
      </c>
      <c r="D50" s="72">
        <f>B50</f>
        <v>15361882</v>
      </c>
      <c r="E50" s="66">
        <f t="shared" ref="E50:E74" si="3">F50-D50</f>
        <v>-15361882</v>
      </c>
      <c r="F50" s="72"/>
      <c r="G50" s="66">
        <f t="shared" ref="G50:G56" si="4">H50-F50</f>
        <v>0</v>
      </c>
      <c r="H50" s="72"/>
      <c r="I50" s="66">
        <f t="shared" ref="I50:I56" si="5">J50-H50</f>
        <v>0</v>
      </c>
      <c r="J50" s="72"/>
      <c r="L50" s="30"/>
      <c r="M50" s="31"/>
    </row>
    <row r="51" spans="1:13" hidden="1" x14ac:dyDescent="0.2">
      <c r="A51" s="32"/>
      <c r="B51" s="15"/>
      <c r="C51" s="67" t="str">
        <f>IF(B51=0,"",D51-B51)</f>
        <v/>
      </c>
      <c r="D51" s="15"/>
      <c r="E51" s="66">
        <f t="shared" si="3"/>
        <v>0</v>
      </c>
      <c r="F51" s="15"/>
      <c r="G51" s="66">
        <f t="shared" si="4"/>
        <v>0</v>
      </c>
      <c r="H51" s="15"/>
      <c r="I51" s="66">
        <f t="shared" si="5"/>
        <v>0</v>
      </c>
      <c r="J51" s="15"/>
      <c r="L51" s="30"/>
      <c r="M51" s="31"/>
    </row>
    <row r="52" spans="1:13" hidden="1" x14ac:dyDescent="0.2">
      <c r="A52" s="21" t="s">
        <v>23</v>
      </c>
      <c r="B52" s="15"/>
      <c r="C52" s="67" t="str">
        <f>IF(B52=0,"",D52-B52)</f>
        <v/>
      </c>
      <c r="D52" s="15"/>
      <c r="E52" s="66">
        <f t="shared" si="3"/>
        <v>0</v>
      </c>
      <c r="F52" s="15"/>
      <c r="G52" s="66">
        <f t="shared" si="4"/>
        <v>0</v>
      </c>
      <c r="H52" s="15"/>
      <c r="I52" s="66">
        <f t="shared" si="5"/>
        <v>0</v>
      </c>
      <c r="J52" s="15"/>
      <c r="L52" s="30"/>
      <c r="M52" s="31"/>
    </row>
    <row r="53" spans="1:13" hidden="1" x14ac:dyDescent="0.2">
      <c r="A53" s="33"/>
      <c r="B53" s="15"/>
      <c r="C53" s="67" t="str">
        <f>IF(B53=0,"",D53-B53)</f>
        <v/>
      </c>
      <c r="D53" s="15"/>
      <c r="E53" s="66">
        <f t="shared" si="3"/>
        <v>0</v>
      </c>
      <c r="F53" s="15"/>
      <c r="G53" s="66">
        <f t="shared" si="4"/>
        <v>0</v>
      </c>
      <c r="H53" s="15"/>
      <c r="I53" s="66">
        <f t="shared" si="5"/>
        <v>0</v>
      </c>
      <c r="J53" s="15"/>
      <c r="L53" s="30"/>
      <c r="M53" s="31"/>
    </row>
    <row r="54" spans="1:13" hidden="1" x14ac:dyDescent="0.2">
      <c r="A54" s="34" t="s">
        <v>24</v>
      </c>
      <c r="B54" s="15"/>
      <c r="C54" s="67" t="str">
        <f>IF(B54=0,"",D54-B54)</f>
        <v/>
      </c>
      <c r="D54" s="15"/>
      <c r="E54" s="66">
        <f t="shared" si="3"/>
        <v>0</v>
      </c>
      <c r="F54" s="15"/>
      <c r="G54" s="66">
        <f t="shared" si="4"/>
        <v>0</v>
      </c>
      <c r="H54" s="15"/>
      <c r="I54" s="66">
        <f t="shared" si="5"/>
        <v>0</v>
      </c>
      <c r="J54" s="15"/>
      <c r="L54" s="30"/>
      <c r="M54" s="31"/>
    </row>
    <row r="55" spans="1:13" hidden="1" x14ac:dyDescent="0.2">
      <c r="A55" s="33"/>
      <c r="B55" s="15"/>
      <c r="C55" s="67"/>
      <c r="D55" s="15"/>
      <c r="E55" s="66">
        <f t="shared" si="3"/>
        <v>0</v>
      </c>
      <c r="F55" s="15"/>
      <c r="G55" s="66">
        <f t="shared" si="4"/>
        <v>0</v>
      </c>
      <c r="H55" s="15"/>
      <c r="I55" s="66">
        <f t="shared" si="5"/>
        <v>0</v>
      </c>
      <c r="J55" s="15"/>
      <c r="L55" s="30"/>
      <c r="M55" s="31"/>
    </row>
    <row r="56" spans="1:13" hidden="1" x14ac:dyDescent="0.2">
      <c r="A56" s="12" t="s">
        <v>25</v>
      </c>
      <c r="B56" s="15"/>
      <c r="C56" s="67">
        <f t="shared" ref="C56:C80" si="6">D56-B56</f>
        <v>0</v>
      </c>
      <c r="D56" s="15"/>
      <c r="E56" s="66">
        <f t="shared" si="3"/>
        <v>0</v>
      </c>
      <c r="F56" s="15"/>
      <c r="G56" s="66">
        <f t="shared" si="4"/>
        <v>0</v>
      </c>
      <c r="H56" s="15"/>
      <c r="I56" s="66">
        <f t="shared" si="5"/>
        <v>0</v>
      </c>
      <c r="J56" s="15"/>
      <c r="L56" s="30"/>
      <c r="M56" s="31"/>
    </row>
    <row r="57" spans="1:13" x14ac:dyDescent="0.2">
      <c r="A57" s="12"/>
      <c r="B57" s="15"/>
      <c r="C57" s="67"/>
      <c r="D57" s="15"/>
      <c r="E57" s="66"/>
      <c r="F57" s="15"/>
      <c r="G57" s="66"/>
      <c r="H57" s="15"/>
      <c r="I57" s="66"/>
      <c r="J57" s="15"/>
      <c r="L57" s="30"/>
      <c r="M57" s="31"/>
    </row>
    <row r="58" spans="1:13" ht="22.5" x14ac:dyDescent="0.2">
      <c r="A58" s="21" t="s">
        <v>42</v>
      </c>
      <c r="B58" s="15">
        <f>'РАСХОДЫ ПЕРВОНАЧ'!E13</f>
        <v>80000</v>
      </c>
      <c r="C58" s="67">
        <f>D58-B58</f>
        <v>0</v>
      </c>
      <c r="D58" s="15">
        <f>B58</f>
        <v>80000</v>
      </c>
      <c r="E58" s="66">
        <f t="shared" si="3"/>
        <v>-80000</v>
      </c>
      <c r="F58" s="15"/>
      <c r="G58" s="66">
        <f>H58-F58</f>
        <v>0</v>
      </c>
      <c r="H58" s="15"/>
      <c r="I58" s="66">
        <f>J58-H58</f>
        <v>0</v>
      </c>
      <c r="J58" s="15"/>
      <c r="L58" s="30"/>
      <c r="M58" s="31"/>
    </row>
    <row r="59" spans="1:13" x14ac:dyDescent="0.2">
      <c r="A59" s="12"/>
      <c r="B59" s="15"/>
      <c r="C59" s="67"/>
      <c r="D59" s="15"/>
      <c r="E59" s="66"/>
      <c r="F59" s="15"/>
      <c r="G59" s="66"/>
      <c r="H59" s="15"/>
      <c r="I59" s="66"/>
      <c r="J59" s="15"/>
      <c r="L59" s="30"/>
      <c r="M59" s="31"/>
    </row>
    <row r="60" spans="1:13" x14ac:dyDescent="0.2">
      <c r="A60" s="12" t="s">
        <v>24</v>
      </c>
      <c r="B60" s="15">
        <f>'РАСХОДЫ ПЕРВОНАЧ'!E15</f>
        <v>2959808</v>
      </c>
      <c r="C60" s="67">
        <f t="shared" si="6"/>
        <v>0</v>
      </c>
      <c r="D60" s="15">
        <f>B60</f>
        <v>2959808</v>
      </c>
      <c r="E60" s="66">
        <f t="shared" si="3"/>
        <v>-2959808</v>
      </c>
      <c r="F60" s="15"/>
      <c r="G60" s="66">
        <f>H60-F60</f>
        <v>0</v>
      </c>
      <c r="H60" s="15"/>
      <c r="I60" s="66">
        <f>J60-H60</f>
        <v>0</v>
      </c>
      <c r="J60" s="15"/>
      <c r="L60" s="30"/>
      <c r="M60" s="31"/>
    </row>
    <row r="61" spans="1:13" x14ac:dyDescent="0.2">
      <c r="A61" s="12"/>
      <c r="B61" s="15"/>
      <c r="C61" s="67"/>
      <c r="D61" s="15"/>
      <c r="E61" s="66"/>
      <c r="F61" s="15"/>
      <c r="G61" s="66"/>
      <c r="H61" s="15"/>
      <c r="I61" s="66"/>
      <c r="J61" s="15"/>
      <c r="L61" s="30"/>
      <c r="M61" s="31"/>
    </row>
    <row r="62" spans="1:13" ht="15.75" x14ac:dyDescent="0.25">
      <c r="A62" s="12" t="s">
        <v>26</v>
      </c>
      <c r="B62" s="15">
        <f>'РАСХОДЫ ПЕРВОНАЧ'!E20</f>
        <v>10483571</v>
      </c>
      <c r="C62" s="67">
        <f t="shared" si="6"/>
        <v>0</v>
      </c>
      <c r="D62" s="72">
        <f>B62</f>
        <v>10483571</v>
      </c>
      <c r="E62" s="66">
        <f t="shared" si="3"/>
        <v>-10483571</v>
      </c>
      <c r="F62" s="72"/>
      <c r="G62" s="66">
        <f>H62-F62</f>
        <v>0</v>
      </c>
      <c r="H62" s="72"/>
      <c r="I62" s="66">
        <f>J62-H62</f>
        <v>0</v>
      </c>
      <c r="J62" s="72"/>
      <c r="L62" s="30"/>
      <c r="M62" s="31"/>
    </row>
    <row r="63" spans="1:13" ht="12" customHeight="1" x14ac:dyDescent="0.2">
      <c r="A63" s="21"/>
      <c r="B63" s="15"/>
      <c r="C63" s="67"/>
      <c r="D63" s="15"/>
      <c r="E63" s="66"/>
      <c r="F63" s="15"/>
      <c r="G63" s="66"/>
      <c r="H63" s="15"/>
      <c r="I63" s="66"/>
      <c r="J63" s="15"/>
      <c r="L63" s="30"/>
      <c r="M63" s="31"/>
    </row>
    <row r="64" spans="1:13" hidden="1" x14ac:dyDescent="0.2">
      <c r="A64" s="12"/>
      <c r="B64" s="15"/>
      <c r="C64" s="67">
        <f t="shared" si="6"/>
        <v>0</v>
      </c>
      <c r="D64" s="15"/>
      <c r="E64" s="66">
        <f t="shared" si="3"/>
        <v>0</v>
      </c>
      <c r="F64" s="15"/>
      <c r="G64" s="66">
        <f t="shared" ref="G64:G72" si="7">H64-F64</f>
        <v>0</v>
      </c>
      <c r="H64" s="15"/>
      <c r="I64" s="66">
        <f t="shared" ref="I64:I72" si="8">J64-H64</f>
        <v>0</v>
      </c>
      <c r="J64" s="15"/>
      <c r="L64" s="30"/>
      <c r="M64" s="31"/>
    </row>
    <row r="65" spans="1:13" hidden="1" x14ac:dyDescent="0.2">
      <c r="A65" s="32"/>
      <c r="B65" s="15"/>
      <c r="C65" s="67">
        <f t="shared" si="6"/>
        <v>0</v>
      </c>
      <c r="D65" s="15"/>
      <c r="E65" s="66">
        <f t="shared" si="3"/>
        <v>0</v>
      </c>
      <c r="F65" s="15"/>
      <c r="G65" s="66">
        <f t="shared" si="7"/>
        <v>0</v>
      </c>
      <c r="H65" s="15"/>
      <c r="I65" s="66">
        <f t="shared" si="8"/>
        <v>0</v>
      </c>
      <c r="J65" s="15"/>
      <c r="L65" s="30"/>
      <c r="M65" s="31"/>
    </row>
    <row r="66" spans="1:13" ht="14.25" customHeight="1" x14ac:dyDescent="0.2">
      <c r="A66" s="12" t="s">
        <v>27</v>
      </c>
      <c r="B66" s="15">
        <f>'РАСХОДЫ ПЕРВОНАЧ'!E24</f>
        <v>5020700</v>
      </c>
      <c r="C66" s="67">
        <f t="shared" si="6"/>
        <v>0</v>
      </c>
      <c r="D66" s="15">
        <f>B66</f>
        <v>5020700</v>
      </c>
      <c r="E66" s="66">
        <f t="shared" si="3"/>
        <v>-5020700</v>
      </c>
      <c r="F66" s="15"/>
      <c r="G66" s="66">
        <f t="shared" si="7"/>
        <v>0</v>
      </c>
      <c r="H66" s="15"/>
      <c r="I66" s="66">
        <f t="shared" si="8"/>
        <v>0</v>
      </c>
      <c r="J66" s="15"/>
      <c r="L66" s="30"/>
      <c r="M66" s="31"/>
    </row>
    <row r="67" spans="1:13" ht="9.75" hidden="1" customHeight="1" x14ac:dyDescent="0.2">
      <c r="A67" s="35"/>
      <c r="B67" s="15"/>
      <c r="C67" s="67"/>
      <c r="D67" s="15"/>
      <c r="E67" s="66">
        <f t="shared" si="3"/>
        <v>0</v>
      </c>
      <c r="F67" s="15"/>
      <c r="G67" s="66">
        <f t="shared" si="7"/>
        <v>0</v>
      </c>
      <c r="H67" s="15"/>
      <c r="I67" s="66">
        <f t="shared" si="8"/>
        <v>0</v>
      </c>
      <c r="J67" s="15"/>
      <c r="L67" s="30"/>
      <c r="M67" s="31"/>
    </row>
    <row r="68" spans="1:13" hidden="1" x14ac:dyDescent="0.2">
      <c r="A68" s="12" t="s">
        <v>28</v>
      </c>
      <c r="B68" s="15"/>
      <c r="C68" s="67">
        <f t="shared" si="6"/>
        <v>0</v>
      </c>
      <c r="D68" s="15"/>
      <c r="E68" s="66">
        <f t="shared" si="3"/>
        <v>0</v>
      </c>
      <c r="F68" s="15"/>
      <c r="G68" s="66">
        <f t="shared" si="7"/>
        <v>0</v>
      </c>
      <c r="H68" s="15"/>
      <c r="I68" s="66">
        <f t="shared" si="8"/>
        <v>0</v>
      </c>
      <c r="J68" s="15"/>
      <c r="L68" s="30"/>
      <c r="M68" s="31"/>
    </row>
    <row r="69" spans="1:13" hidden="1" x14ac:dyDescent="0.2">
      <c r="A69" s="33"/>
      <c r="B69" s="15"/>
      <c r="C69" s="67">
        <f t="shared" si="6"/>
        <v>0</v>
      </c>
      <c r="D69" s="15"/>
      <c r="E69" s="66">
        <f t="shared" si="3"/>
        <v>0</v>
      </c>
      <c r="F69" s="15"/>
      <c r="G69" s="66">
        <f t="shared" si="7"/>
        <v>0</v>
      </c>
      <c r="H69" s="15"/>
      <c r="I69" s="66">
        <f t="shared" si="8"/>
        <v>0</v>
      </c>
      <c r="J69" s="15"/>
      <c r="L69" s="30"/>
      <c r="M69" s="31"/>
    </row>
    <row r="70" spans="1:13" hidden="1" x14ac:dyDescent="0.2">
      <c r="A70" s="36" t="s">
        <v>29</v>
      </c>
      <c r="B70" s="15"/>
      <c r="C70" s="67">
        <f t="shared" si="6"/>
        <v>0</v>
      </c>
      <c r="D70" s="15"/>
      <c r="E70" s="66">
        <f t="shared" si="3"/>
        <v>0</v>
      </c>
      <c r="F70" s="15"/>
      <c r="G70" s="66">
        <f t="shared" si="7"/>
        <v>0</v>
      </c>
      <c r="H70" s="15"/>
      <c r="I70" s="66">
        <f t="shared" si="8"/>
        <v>0</v>
      </c>
      <c r="J70" s="15"/>
      <c r="L70" s="30"/>
      <c r="M70" s="31"/>
    </row>
    <row r="71" spans="1:13" hidden="1" x14ac:dyDescent="0.2">
      <c r="A71" s="36"/>
      <c r="B71" s="15"/>
      <c r="C71" s="67">
        <f t="shared" si="6"/>
        <v>0</v>
      </c>
      <c r="D71" s="15"/>
      <c r="E71" s="66">
        <f t="shared" si="3"/>
        <v>0</v>
      </c>
      <c r="F71" s="15"/>
      <c r="G71" s="66">
        <f t="shared" si="7"/>
        <v>0</v>
      </c>
      <c r="H71" s="15"/>
      <c r="I71" s="66">
        <f t="shared" si="8"/>
        <v>0</v>
      </c>
      <c r="J71" s="15"/>
      <c r="L71" s="30"/>
      <c r="M71" s="31"/>
    </row>
    <row r="72" spans="1:13" hidden="1" x14ac:dyDescent="0.2">
      <c r="A72" s="36" t="s">
        <v>30</v>
      </c>
      <c r="B72" s="15"/>
      <c r="C72" s="67">
        <f t="shared" si="6"/>
        <v>0</v>
      </c>
      <c r="D72" s="15"/>
      <c r="E72" s="66">
        <f t="shared" si="3"/>
        <v>0</v>
      </c>
      <c r="F72" s="15"/>
      <c r="G72" s="66">
        <f t="shared" si="7"/>
        <v>0</v>
      </c>
      <c r="H72" s="15"/>
      <c r="I72" s="66">
        <f t="shared" si="8"/>
        <v>0</v>
      </c>
      <c r="J72" s="15"/>
      <c r="L72" s="30"/>
      <c r="M72" s="31"/>
    </row>
    <row r="73" spans="1:13" ht="10.5" customHeight="1" x14ac:dyDescent="0.2">
      <c r="A73" s="21"/>
      <c r="B73" s="15"/>
      <c r="C73" s="67"/>
      <c r="D73" s="15"/>
      <c r="E73" s="66"/>
      <c r="F73" s="15"/>
      <c r="G73" s="66"/>
      <c r="H73" s="15"/>
      <c r="I73" s="66"/>
      <c r="J73" s="15"/>
      <c r="L73" s="30"/>
      <c r="M73" s="31"/>
    </row>
    <row r="74" spans="1:13" ht="15.75" x14ac:dyDescent="0.25">
      <c r="A74" s="12" t="s">
        <v>31</v>
      </c>
      <c r="B74" s="15">
        <f>'РАСХОДЫ ПЕРВОНАЧ'!E26</f>
        <v>213900</v>
      </c>
      <c r="C74" s="67">
        <f t="shared" si="6"/>
        <v>0</v>
      </c>
      <c r="D74" s="72">
        <f>B74</f>
        <v>213900</v>
      </c>
      <c r="E74" s="66">
        <f t="shared" si="3"/>
        <v>-213900</v>
      </c>
      <c r="F74" s="72"/>
      <c r="G74" s="66">
        <f>H74-F74</f>
        <v>0</v>
      </c>
      <c r="H74" s="72"/>
      <c r="I74" s="66">
        <f>J74-H74</f>
        <v>0</v>
      </c>
      <c r="J74" s="72"/>
      <c r="L74" s="30"/>
      <c r="M74" s="31"/>
    </row>
    <row r="75" spans="1:13" hidden="1" x14ac:dyDescent="0.2">
      <c r="A75" s="12"/>
      <c r="B75" s="15"/>
      <c r="C75" s="67">
        <f t="shared" si="6"/>
        <v>0</v>
      </c>
      <c r="D75" s="15"/>
      <c r="E75" s="67">
        <f>F75-D75</f>
        <v>0</v>
      </c>
      <c r="F75" s="15"/>
      <c r="G75" s="67">
        <f>H75-F75</f>
        <v>0</v>
      </c>
      <c r="H75" s="15"/>
      <c r="I75" s="67">
        <f>J75-H75</f>
        <v>0</v>
      </c>
      <c r="J75" s="15"/>
      <c r="L75" s="30"/>
      <c r="M75" s="31"/>
    </row>
    <row r="76" spans="1:13" hidden="1" x14ac:dyDescent="0.2">
      <c r="A76" s="12"/>
      <c r="B76" s="15"/>
      <c r="C76" s="67">
        <f t="shared" si="6"/>
        <v>0</v>
      </c>
      <c r="D76" s="15"/>
      <c r="E76" s="67">
        <f>F76-D76</f>
        <v>0</v>
      </c>
      <c r="F76" s="15"/>
      <c r="G76" s="67">
        <f>H76-F76</f>
        <v>0</v>
      </c>
      <c r="H76" s="15"/>
      <c r="I76" s="67">
        <f>J76-H76</f>
        <v>0</v>
      </c>
      <c r="J76" s="15"/>
      <c r="L76" s="30"/>
      <c r="M76" s="31"/>
    </row>
    <row r="77" spans="1:13" ht="9.75" hidden="1" customHeight="1" x14ac:dyDescent="0.2">
      <c r="A77" s="37"/>
      <c r="B77" s="15"/>
      <c r="C77" s="67"/>
      <c r="D77" s="15"/>
      <c r="E77" s="67"/>
      <c r="F77" s="15"/>
      <c r="G77" s="67"/>
      <c r="H77" s="15"/>
      <c r="I77" s="67"/>
      <c r="J77" s="15"/>
      <c r="L77" s="30"/>
      <c r="M77" s="31"/>
    </row>
    <row r="78" spans="1:13" hidden="1" x14ac:dyDescent="0.2">
      <c r="A78" s="21" t="s">
        <v>16</v>
      </c>
      <c r="B78" s="15"/>
      <c r="C78" s="67">
        <f t="shared" si="6"/>
        <v>0</v>
      </c>
      <c r="D78" s="15"/>
      <c r="E78" s="67">
        <f>F78-D78</f>
        <v>0</v>
      </c>
      <c r="F78" s="15"/>
      <c r="G78" s="67">
        <f>H78-F78</f>
        <v>0</v>
      </c>
      <c r="H78" s="15"/>
      <c r="I78" s="67">
        <f>J78-H78</f>
        <v>0</v>
      </c>
      <c r="J78" s="15"/>
      <c r="L78" s="30"/>
      <c r="M78" s="31"/>
    </row>
    <row r="79" spans="1:13" ht="18.75" customHeight="1" x14ac:dyDescent="0.2">
      <c r="A79" s="37" t="s">
        <v>149</v>
      </c>
      <c r="B79" s="15">
        <f>'РАСХОДЫ ПЕРВОНАЧ'!E28</f>
        <v>720000</v>
      </c>
      <c r="C79" s="67"/>
      <c r="D79" s="15">
        <f>B79</f>
        <v>720000</v>
      </c>
      <c r="E79" s="67"/>
      <c r="F79" s="15"/>
      <c r="G79" s="67"/>
      <c r="H79" s="15"/>
      <c r="I79" s="67"/>
      <c r="J79" s="15"/>
      <c r="L79" s="30"/>
      <c r="M79" s="31"/>
    </row>
    <row r="80" spans="1:13" ht="18.75" customHeight="1" x14ac:dyDescent="0.2">
      <c r="A80" s="21" t="s">
        <v>32</v>
      </c>
      <c r="B80" s="22">
        <f>B50+B56+B58+B60+B62+B66+B74+B79</f>
        <v>34839861</v>
      </c>
      <c r="C80" s="67">
        <f t="shared" si="6"/>
        <v>0</v>
      </c>
      <c r="D80" s="22">
        <f>D50+D56+D58+D60+D62+D66+D74+D79</f>
        <v>34839861</v>
      </c>
      <c r="E80" s="67">
        <f>F80-D80</f>
        <v>-34839861</v>
      </c>
      <c r="F80" s="22">
        <f>F50+F56+F58+F60+F62+F66+F74</f>
        <v>0</v>
      </c>
      <c r="G80" s="67">
        <f>H80-F80</f>
        <v>0</v>
      </c>
      <c r="H80" s="22">
        <f>H50+H56+H58+H60+H62+H66+H74+H79</f>
        <v>0</v>
      </c>
      <c r="I80" s="83">
        <f>I50+I56+I58+I60+I62+I66+I74+I79</f>
        <v>0</v>
      </c>
      <c r="J80" s="22">
        <f>J50+J56+J58+J60+J62+J66+J74+J79</f>
        <v>0</v>
      </c>
      <c r="K80" s="71"/>
      <c r="L80" s="30"/>
      <c r="M80" s="31"/>
    </row>
    <row r="81" spans="1:12" ht="14.25" customHeight="1" x14ac:dyDescent="0.2">
      <c r="A81" s="38"/>
      <c r="B81" s="39"/>
      <c r="C81" s="40"/>
      <c r="D81" s="41"/>
      <c r="E81" s="40"/>
      <c r="F81" s="41"/>
      <c r="G81" s="40"/>
      <c r="H81" s="41"/>
      <c r="I81" s="40"/>
      <c r="J81" s="41"/>
    </row>
    <row r="82" spans="1:12" ht="22.5" x14ac:dyDescent="0.2">
      <c r="A82" s="42" t="s">
        <v>33</v>
      </c>
      <c r="B82" s="43">
        <f>B83+B87+B89</f>
        <v>494293</v>
      </c>
      <c r="C82" s="47">
        <f t="shared" ref="C82:C91" si="9">D82-B82</f>
        <v>20000</v>
      </c>
      <c r="D82" s="43">
        <f>D89</f>
        <v>514293</v>
      </c>
      <c r="E82" s="47">
        <f t="shared" ref="E82:E91" si="10">F82-D82</f>
        <v>-514293</v>
      </c>
      <c r="F82" s="43">
        <f>F89</f>
        <v>0</v>
      </c>
      <c r="G82" s="47">
        <f t="shared" ref="G82:G91" si="11">H82-F82</f>
        <v>0</v>
      </c>
      <c r="H82" s="43">
        <f>H89</f>
        <v>0</v>
      </c>
      <c r="I82" s="47">
        <f t="shared" ref="I82:I91" si="12">J82-H82</f>
        <v>0</v>
      </c>
      <c r="J82" s="43">
        <f>J89</f>
        <v>0</v>
      </c>
      <c r="L82" s="44"/>
    </row>
    <row r="83" spans="1:12" hidden="1" x14ac:dyDescent="0.2">
      <c r="A83" s="45" t="s">
        <v>34</v>
      </c>
      <c r="B83" s="46">
        <f>B84+B85</f>
        <v>0</v>
      </c>
      <c r="C83" s="47">
        <f t="shared" si="9"/>
        <v>0</v>
      </c>
      <c r="D83" s="46">
        <f>D84-D85</f>
        <v>0</v>
      </c>
      <c r="E83" s="47">
        <f t="shared" si="10"/>
        <v>0</v>
      </c>
      <c r="F83" s="46">
        <f>F84-F85</f>
        <v>0</v>
      </c>
      <c r="G83" s="47">
        <f t="shared" si="11"/>
        <v>0</v>
      </c>
      <c r="H83" s="46">
        <f>H84-H85</f>
        <v>0</v>
      </c>
      <c r="I83" s="47">
        <f t="shared" si="12"/>
        <v>0</v>
      </c>
      <c r="J83" s="46">
        <f>J84-J85</f>
        <v>0</v>
      </c>
    </row>
    <row r="84" spans="1:12" hidden="1" x14ac:dyDescent="0.2">
      <c r="A84" s="48" t="s">
        <v>35</v>
      </c>
      <c r="B84" s="46"/>
      <c r="C84" s="47">
        <f t="shared" si="9"/>
        <v>0</v>
      </c>
      <c r="D84" s="49"/>
      <c r="E84" s="47">
        <f t="shared" si="10"/>
        <v>0</v>
      </c>
      <c r="F84" s="49"/>
      <c r="G84" s="47">
        <f t="shared" si="11"/>
        <v>0</v>
      </c>
      <c r="H84" s="49"/>
      <c r="I84" s="47">
        <f t="shared" si="12"/>
        <v>0</v>
      </c>
      <c r="J84" s="49"/>
    </row>
    <row r="85" spans="1:12" hidden="1" x14ac:dyDescent="0.2">
      <c r="A85" s="45" t="s">
        <v>36</v>
      </c>
      <c r="B85" s="46"/>
      <c r="C85" s="47">
        <f t="shared" si="9"/>
        <v>0</v>
      </c>
      <c r="D85" s="49"/>
      <c r="E85" s="47">
        <f t="shared" si="10"/>
        <v>0</v>
      </c>
      <c r="F85" s="49"/>
      <c r="G85" s="47">
        <f t="shared" si="11"/>
        <v>0</v>
      </c>
      <c r="H85" s="49"/>
      <c r="I85" s="47">
        <f t="shared" si="12"/>
        <v>0</v>
      </c>
      <c r="J85" s="49"/>
    </row>
    <row r="86" spans="1:12" hidden="1" x14ac:dyDescent="0.2">
      <c r="A86" s="45"/>
      <c r="B86" s="46"/>
      <c r="C86" s="47">
        <f t="shared" si="9"/>
        <v>0</v>
      </c>
      <c r="D86" s="49"/>
      <c r="E86" s="47">
        <f t="shared" si="10"/>
        <v>0</v>
      </c>
      <c r="F86" s="49"/>
      <c r="G86" s="47">
        <f t="shared" si="11"/>
        <v>0</v>
      </c>
      <c r="H86" s="49"/>
      <c r="I86" s="47">
        <f t="shared" si="12"/>
        <v>0</v>
      </c>
      <c r="J86" s="49"/>
    </row>
    <row r="87" spans="1:12" hidden="1" x14ac:dyDescent="0.2">
      <c r="A87" s="45" t="s">
        <v>37</v>
      </c>
      <c r="B87" s="46"/>
      <c r="C87" s="47">
        <f t="shared" si="9"/>
        <v>0</v>
      </c>
      <c r="D87" s="49"/>
      <c r="E87" s="47">
        <f t="shared" si="10"/>
        <v>0</v>
      </c>
      <c r="F87" s="49"/>
      <c r="G87" s="47">
        <f t="shared" si="11"/>
        <v>0</v>
      </c>
      <c r="H87" s="49"/>
      <c r="I87" s="47">
        <f t="shared" si="12"/>
        <v>0</v>
      </c>
      <c r="J87" s="49"/>
    </row>
    <row r="88" spans="1:12" hidden="1" x14ac:dyDescent="0.2">
      <c r="A88" s="45"/>
      <c r="B88" s="46"/>
      <c r="C88" s="47" t="e">
        <f t="shared" si="9"/>
        <v>#VALUE!</v>
      </c>
      <c r="D88" s="49" t="s">
        <v>13</v>
      </c>
      <c r="E88" s="47" t="e">
        <f t="shared" si="10"/>
        <v>#VALUE!</v>
      </c>
      <c r="F88" s="49" t="s">
        <v>13</v>
      </c>
      <c r="G88" s="47" t="e">
        <f t="shared" si="11"/>
        <v>#VALUE!</v>
      </c>
      <c r="H88" s="49" t="s">
        <v>13</v>
      </c>
      <c r="I88" s="47" t="e">
        <f t="shared" si="12"/>
        <v>#VALUE!</v>
      </c>
      <c r="J88" s="49" t="s">
        <v>13</v>
      </c>
    </row>
    <row r="89" spans="1:12" x14ac:dyDescent="0.2">
      <c r="A89" s="48" t="s">
        <v>38</v>
      </c>
      <c r="B89" s="46">
        <f>B90</f>
        <v>494293</v>
      </c>
      <c r="C89" s="47">
        <f t="shared" si="9"/>
        <v>20000</v>
      </c>
      <c r="D89" s="46">
        <f>D90</f>
        <v>514293</v>
      </c>
      <c r="E89" s="47">
        <f t="shared" si="10"/>
        <v>-514293</v>
      </c>
      <c r="F89" s="46">
        <f>F90</f>
        <v>0</v>
      </c>
      <c r="G89" s="47">
        <f t="shared" si="11"/>
        <v>0</v>
      </c>
      <c r="H89" s="46">
        <f>H90</f>
        <v>0</v>
      </c>
      <c r="I89" s="47">
        <f t="shared" si="12"/>
        <v>0</v>
      </c>
      <c r="J89" s="46">
        <f>J90</f>
        <v>0</v>
      </c>
    </row>
    <row r="90" spans="1:12" x14ac:dyDescent="0.2">
      <c r="A90" s="48" t="s">
        <v>39</v>
      </c>
      <c r="B90" s="46">
        <f>'источники первонач'!E10</f>
        <v>494293</v>
      </c>
      <c r="C90" s="47">
        <f t="shared" si="9"/>
        <v>20000</v>
      </c>
      <c r="D90" s="49">
        <f>'источники март'!E10</f>
        <v>514293</v>
      </c>
      <c r="E90" s="47">
        <f t="shared" si="10"/>
        <v>-514293</v>
      </c>
      <c r="F90" s="49"/>
      <c r="G90" s="47">
        <f t="shared" si="11"/>
        <v>0</v>
      </c>
      <c r="H90" s="49"/>
      <c r="I90" s="47">
        <f t="shared" si="12"/>
        <v>0</v>
      </c>
      <c r="J90" s="49"/>
    </row>
    <row r="91" spans="1:12" x14ac:dyDescent="0.2">
      <c r="A91" s="48" t="s">
        <v>40</v>
      </c>
      <c r="B91" s="46"/>
      <c r="C91" s="47">
        <f t="shared" si="9"/>
        <v>0</v>
      </c>
      <c r="D91" s="49"/>
      <c r="E91" s="47">
        <f t="shared" si="10"/>
        <v>0</v>
      </c>
      <c r="F91" s="49"/>
      <c r="G91" s="47">
        <f t="shared" si="11"/>
        <v>0</v>
      </c>
      <c r="H91" s="49"/>
      <c r="I91" s="47">
        <f t="shared" si="12"/>
        <v>0</v>
      </c>
      <c r="J91" s="49"/>
    </row>
    <row r="92" spans="1:12" x14ac:dyDescent="0.2">
      <c r="A92" s="50"/>
      <c r="B92" s="51"/>
      <c r="C92" s="69" t="str">
        <f>IF(B92=0,"",D92-B92)</f>
        <v/>
      </c>
      <c r="D92" s="52" t="s">
        <v>13</v>
      </c>
      <c r="E92" s="69"/>
      <c r="F92" s="52" t="s">
        <v>13</v>
      </c>
      <c r="G92" s="69"/>
      <c r="H92" s="52" t="s">
        <v>13</v>
      </c>
      <c r="I92" s="69"/>
      <c r="J92" s="52" t="s">
        <v>13</v>
      </c>
    </row>
    <row r="93" spans="1:12" x14ac:dyDescent="0.2">
      <c r="A93" s="53"/>
      <c r="C93" s="70" t="str">
        <f>IF(B93=0,"",D93-B93)</f>
        <v/>
      </c>
      <c r="D93" s="55"/>
      <c r="E93" s="70" t="str">
        <f>IF(D93=0,"",F93-D93)</f>
        <v/>
      </c>
      <c r="F93" s="55"/>
      <c r="G93" s="70" t="str">
        <f>IF(F93=0,"",H93-F93)</f>
        <v/>
      </c>
      <c r="H93" s="55"/>
      <c r="I93" s="70" t="str">
        <f>IF(H93=0,"",J93-H93)</f>
        <v/>
      </c>
      <c r="J93" s="55"/>
    </row>
    <row r="94" spans="1:12" x14ac:dyDescent="0.2">
      <c r="A94" s="56"/>
      <c r="C94" s="70" t="str">
        <f>IF(B94=0,"",D94-B94)</f>
        <v/>
      </c>
      <c r="D94" s="55"/>
      <c r="E94" s="70" t="str">
        <f>IF(D94=0,"",F94-D94)</f>
        <v/>
      </c>
      <c r="F94" s="55"/>
      <c r="G94" s="70" t="str">
        <f>IF(F94=0,"",H94-F94)</f>
        <v/>
      </c>
      <c r="H94" s="55"/>
      <c r="I94" s="70" t="str">
        <f>IF(H94=0,"",J94-H94)</f>
        <v/>
      </c>
      <c r="J94" s="55"/>
    </row>
    <row r="95" spans="1:12" x14ac:dyDescent="0.2">
      <c r="A95" s="57"/>
      <c r="C95" s="70"/>
      <c r="D95" s="55"/>
      <c r="E95" s="70"/>
      <c r="F95" s="55"/>
      <c r="G95" s="70"/>
      <c r="H95" s="55"/>
      <c r="I95" s="70"/>
      <c r="J95" s="55"/>
    </row>
    <row r="96" spans="1:12" s="60" customFormat="1" ht="12" x14ac:dyDescent="0.2">
      <c r="A96" s="58"/>
      <c r="B96" s="58"/>
      <c r="C96" s="59"/>
      <c r="E96" s="59"/>
      <c r="G96" s="59"/>
      <c r="I96" s="59"/>
      <c r="K96" s="61"/>
      <c r="L96" s="62"/>
    </row>
    <row r="97" spans="1:12" s="60" customFormat="1" ht="12" x14ac:dyDescent="0.2">
      <c r="A97" s="58"/>
      <c r="B97" s="58"/>
      <c r="C97" s="59"/>
      <c r="E97" s="59"/>
      <c r="G97" s="59"/>
      <c r="I97" s="59"/>
      <c r="K97" s="61"/>
      <c r="L97" s="62"/>
    </row>
    <row r="98" spans="1:12" s="60" customFormat="1" ht="12" x14ac:dyDescent="0.2">
      <c r="A98" s="58"/>
      <c r="B98" s="58"/>
      <c r="C98" s="59"/>
      <c r="E98" s="59"/>
      <c r="G98" s="59"/>
      <c r="I98" s="59"/>
      <c r="K98" s="61"/>
      <c r="L98" s="62"/>
    </row>
    <row r="99" spans="1:12" s="60" customFormat="1" ht="12" x14ac:dyDescent="0.2">
      <c r="A99" s="58"/>
      <c r="B99" s="58"/>
      <c r="C99" s="59"/>
      <c r="E99" s="59"/>
      <c r="G99" s="59"/>
      <c r="I99" s="59"/>
      <c r="K99" s="61"/>
      <c r="L99" s="62"/>
    </row>
    <row r="100" spans="1:12" s="60" customFormat="1" ht="12" x14ac:dyDescent="0.2">
      <c r="A100" s="58"/>
      <c r="B100" s="58"/>
      <c r="C100" s="59"/>
      <c r="E100" s="59"/>
      <c r="G100" s="59"/>
      <c r="I100" s="59"/>
      <c r="K100" s="61"/>
      <c r="L100" s="62"/>
    </row>
    <row r="101" spans="1:12" s="60" customFormat="1" ht="12" x14ac:dyDescent="0.2">
      <c r="A101" s="58"/>
      <c r="B101" s="58"/>
      <c r="C101" s="59"/>
      <c r="E101" s="59"/>
      <c r="G101" s="59"/>
      <c r="I101" s="59"/>
      <c r="K101" s="61"/>
      <c r="L101" s="62"/>
    </row>
    <row r="102" spans="1:12" s="60" customFormat="1" ht="12" x14ac:dyDescent="0.2">
      <c r="A102" s="58"/>
      <c r="B102" s="58"/>
      <c r="C102" s="59"/>
      <c r="E102" s="59"/>
      <c r="G102" s="59"/>
      <c r="I102" s="59"/>
      <c r="K102" s="61"/>
      <c r="L102" s="62"/>
    </row>
    <row r="103" spans="1:12" s="60" customFormat="1" ht="12" x14ac:dyDescent="0.2">
      <c r="A103" s="58"/>
      <c r="B103" s="58"/>
      <c r="C103" s="59"/>
      <c r="E103" s="59"/>
      <c r="G103" s="59"/>
      <c r="I103" s="59"/>
      <c r="K103" s="61"/>
      <c r="L103" s="62"/>
    </row>
    <row r="104" spans="1:12" s="60" customFormat="1" ht="12" x14ac:dyDescent="0.2">
      <c r="A104" s="58"/>
      <c r="B104" s="58"/>
      <c r="C104" s="59"/>
      <c r="E104" s="59"/>
      <c r="G104" s="59"/>
      <c r="I104" s="59"/>
      <c r="K104" s="61"/>
      <c r="L104" s="62"/>
    </row>
  </sheetData>
  <pageMargins left="0.84" right="0.18" top="0.18" bottom="0.16" header="0.17" footer="0.16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4"/>
  <sheetViews>
    <sheetView topLeftCell="A16" zoomScale="90" workbookViewId="0">
      <selection activeCell="D91" sqref="D91"/>
    </sheetView>
  </sheetViews>
  <sheetFormatPr defaultRowHeight="12.75" x14ac:dyDescent="0.2"/>
  <cols>
    <col min="1" max="1" width="61.83203125" style="54" customWidth="1"/>
    <col min="2" max="2" width="21.5" style="54" customWidth="1"/>
    <col min="3" max="3" width="21" style="8" customWidth="1"/>
    <col min="4" max="4" width="22.83203125" style="5" customWidth="1"/>
    <col min="5" max="5" width="21" style="8" hidden="1" customWidth="1"/>
    <col min="6" max="6" width="20" style="5" hidden="1" customWidth="1"/>
    <col min="7" max="7" width="17.5" style="8" hidden="1" customWidth="1"/>
    <col min="8" max="8" width="19.5" style="5" hidden="1" customWidth="1"/>
    <col min="9" max="9" width="17.5" style="8" hidden="1" customWidth="1"/>
    <col min="10" max="10" width="19.5" style="5" hidden="1" customWidth="1"/>
    <col min="11" max="11" width="10.83203125" style="3" customWidth="1"/>
    <col min="12" max="12" width="17" style="4" customWidth="1"/>
    <col min="13" max="13" width="17.33203125" style="5" customWidth="1"/>
    <col min="14" max="14" width="9.33203125" style="5"/>
    <col min="15" max="15" width="14" style="5" customWidth="1"/>
    <col min="16" max="16384" width="9.33203125" style="5"/>
  </cols>
  <sheetData>
    <row r="1" spans="1:12" ht="14.25" x14ac:dyDescent="0.2">
      <c r="A1" s="2" t="s">
        <v>5</v>
      </c>
      <c r="B1" s="2"/>
      <c r="C1" s="64"/>
      <c r="D1" s="2"/>
      <c r="E1" s="64"/>
      <c r="F1" s="2"/>
      <c r="G1" s="64"/>
      <c r="H1" s="2"/>
      <c r="I1" s="64"/>
      <c r="J1" s="2"/>
    </row>
    <row r="2" spans="1:12" ht="14.25" x14ac:dyDescent="0.2">
      <c r="A2" s="2" t="s">
        <v>201</v>
      </c>
      <c r="B2" s="2"/>
      <c r="C2" s="64"/>
      <c r="D2" s="2"/>
      <c r="E2" s="64"/>
      <c r="F2" s="2"/>
      <c r="G2" s="64"/>
      <c r="H2" s="2"/>
      <c r="I2" s="64"/>
      <c r="J2" s="2"/>
    </row>
    <row r="3" spans="1:12" ht="13.5" thickBot="1" x14ac:dyDescent="0.25">
      <c r="A3" s="6"/>
      <c r="B3" s="7"/>
      <c r="D3" s="7" t="s">
        <v>6</v>
      </c>
      <c r="F3" s="7" t="s">
        <v>6</v>
      </c>
      <c r="H3" s="7" t="s">
        <v>6</v>
      </c>
      <c r="J3" s="7" t="s">
        <v>6</v>
      </c>
    </row>
    <row r="4" spans="1:12" ht="22.5" x14ac:dyDescent="0.2">
      <c r="A4" s="9" t="s">
        <v>7</v>
      </c>
      <c r="B4" s="10" t="s">
        <v>8</v>
      </c>
      <c r="C4" s="11" t="s">
        <v>200</v>
      </c>
      <c r="D4" s="10" t="s">
        <v>9</v>
      </c>
      <c r="E4" s="11" t="s">
        <v>143</v>
      </c>
      <c r="F4" s="10" t="s">
        <v>9</v>
      </c>
      <c r="G4" s="11" t="s">
        <v>144</v>
      </c>
      <c r="H4" s="10" t="s">
        <v>147</v>
      </c>
      <c r="I4" s="11" t="s">
        <v>145</v>
      </c>
      <c r="J4" s="10" t="s">
        <v>9</v>
      </c>
    </row>
    <row r="5" spans="1:12" ht="13.5" customHeight="1" x14ac:dyDescent="0.2">
      <c r="A5" s="12"/>
      <c r="B5" s="13"/>
      <c r="C5" s="65"/>
      <c r="D5" s="13"/>
      <c r="E5" s="65"/>
      <c r="F5" s="13"/>
      <c r="G5" s="65"/>
      <c r="H5" s="13"/>
      <c r="I5" s="65"/>
      <c r="J5" s="13"/>
    </row>
    <row r="6" spans="1:12" x14ac:dyDescent="0.2">
      <c r="A6" s="14" t="s">
        <v>0</v>
      </c>
      <c r="B6" s="15">
        <f>B8+B10+B12+B14+B16+B18+B20+B22+B26+B24</f>
        <v>22514434</v>
      </c>
      <c r="C6" s="15">
        <f>C8+C10+C12+C14+C16+C18+C20+C22+C26+C24</f>
        <v>0</v>
      </c>
      <c r="D6" s="15">
        <f>D8+D10+D12+D14+D16+D18+D20+D22+D26+D24</f>
        <v>22514434</v>
      </c>
      <c r="E6" s="15">
        <f>E8+E10+E12+E14+E16+E18+E20+E22+E26</f>
        <v>-22513434</v>
      </c>
      <c r="F6" s="15">
        <f>F8+F10+F12+F14+F16+F18+F20+F22+F26+F24</f>
        <v>0</v>
      </c>
      <c r="G6" s="15">
        <f>G8+G10+G12+G14+G16+G18+G20+G22+G26+G24</f>
        <v>0</v>
      </c>
      <c r="H6" s="15">
        <f>H8+H10+H12+H14+H16+H18+H20+H22+H26+H24</f>
        <v>0</v>
      </c>
      <c r="I6" s="15">
        <f>I8+I10+I12+I14+I16+I18+I20+I22+I26+I24</f>
        <v>0</v>
      </c>
      <c r="J6" s="15">
        <f>J8+J10+J12+J14+J16+J18+J20+J22+J26+J24</f>
        <v>0</v>
      </c>
    </row>
    <row r="7" spans="1:12" x14ac:dyDescent="0.2">
      <c r="A7" s="12"/>
      <c r="B7" s="16"/>
      <c r="C7" s="67"/>
      <c r="D7" s="16"/>
      <c r="E7" s="67"/>
      <c r="F7" s="16"/>
      <c r="G7" s="67"/>
      <c r="H7" s="16"/>
      <c r="I7" s="67"/>
      <c r="J7" s="16"/>
    </row>
    <row r="8" spans="1:12" s="19" customFormat="1" x14ac:dyDescent="0.2">
      <c r="A8" s="12" t="s">
        <v>1</v>
      </c>
      <c r="B8" s="15">
        <f>'ДОХОДЫ ПЕРВОНАЧ'!E12</f>
        <v>15500000</v>
      </c>
      <c r="C8" s="67">
        <f>D8-B8</f>
        <v>0</v>
      </c>
      <c r="D8" s="15">
        <f>B8</f>
        <v>15500000</v>
      </c>
      <c r="E8" s="66">
        <f>F8-D8</f>
        <v>-15500000</v>
      </c>
      <c r="F8" s="15"/>
      <c r="G8" s="66">
        <f>H8-F8</f>
        <v>0</v>
      </c>
      <c r="H8" s="15"/>
      <c r="I8" s="66">
        <f>J8-H8</f>
        <v>0</v>
      </c>
      <c r="J8" s="15"/>
      <c r="K8" s="17"/>
      <c r="L8" s="18"/>
    </row>
    <row r="9" spans="1:12" s="19" customFormat="1" x14ac:dyDescent="0.2">
      <c r="A9" s="12"/>
      <c r="B9" s="15"/>
      <c r="C9" s="66"/>
      <c r="D9" s="15"/>
      <c r="E9" s="66"/>
      <c r="F9" s="15"/>
      <c r="G9" s="66"/>
      <c r="H9" s="15"/>
      <c r="I9" s="66"/>
      <c r="J9" s="15"/>
      <c r="K9" s="17"/>
      <c r="L9" s="18"/>
    </row>
    <row r="10" spans="1:12" s="19" customFormat="1" x14ac:dyDescent="0.2">
      <c r="A10" s="12" t="s">
        <v>44</v>
      </c>
      <c r="B10" s="15">
        <f>'ДОХОДЫ ПЕРВОНАЧ'!E14</f>
        <v>1081534</v>
      </c>
      <c r="C10" s="67">
        <f>D10-B10</f>
        <v>0</v>
      </c>
      <c r="D10" s="15">
        <f>B10</f>
        <v>1081534</v>
      </c>
      <c r="E10" s="66">
        <f t="shared" ref="E10:E28" si="0">F10-D10</f>
        <v>-1081534</v>
      </c>
      <c r="F10" s="15"/>
      <c r="G10" s="66">
        <f>H10-F10</f>
        <v>0</v>
      </c>
      <c r="H10" s="15"/>
      <c r="I10" s="66">
        <f>J10-H10</f>
        <v>0</v>
      </c>
      <c r="J10" s="15"/>
      <c r="K10" s="17"/>
      <c r="L10" s="18"/>
    </row>
    <row r="11" spans="1:12" x14ac:dyDescent="0.2">
      <c r="A11" s="20"/>
      <c r="B11" s="16"/>
      <c r="C11" s="67" t="str">
        <f>IF(B11=0,"",D11-B11)</f>
        <v/>
      </c>
      <c r="D11" s="15"/>
      <c r="E11" s="66"/>
      <c r="F11" s="15"/>
      <c r="G11" s="66"/>
      <c r="H11" s="15"/>
      <c r="I11" s="66"/>
      <c r="J11" s="15"/>
    </row>
    <row r="12" spans="1:12" x14ac:dyDescent="0.2">
      <c r="A12" s="12" t="s">
        <v>4</v>
      </c>
      <c r="B12" s="15">
        <f>'ДОХОДЫ ПЕРВОНАЧ'!E20</f>
        <v>8000</v>
      </c>
      <c r="C12" s="67">
        <f>D12-B12</f>
        <v>0</v>
      </c>
      <c r="D12" s="15">
        <f>B12</f>
        <v>8000</v>
      </c>
      <c r="E12" s="66">
        <f t="shared" si="0"/>
        <v>-8000</v>
      </c>
      <c r="F12" s="15"/>
      <c r="G12" s="66">
        <f>H12-F12</f>
        <v>0</v>
      </c>
      <c r="H12" s="15"/>
      <c r="I12" s="66">
        <f>J12-H12</f>
        <v>0</v>
      </c>
      <c r="J12" s="15"/>
    </row>
    <row r="13" spans="1:12" x14ac:dyDescent="0.2">
      <c r="A13" s="12"/>
      <c r="B13" s="15"/>
      <c r="C13" s="67"/>
      <c r="D13" s="15"/>
      <c r="E13" s="66"/>
      <c r="F13" s="15"/>
      <c r="G13" s="66"/>
      <c r="H13" s="15"/>
      <c r="I13" s="66"/>
      <c r="J13" s="15"/>
    </row>
    <row r="14" spans="1:12" x14ac:dyDescent="0.2">
      <c r="A14" s="12" t="s">
        <v>10</v>
      </c>
      <c r="B14" s="15">
        <f>'ДОХОДЫ ПЕРВОНАЧ'!E24</f>
        <v>1901000</v>
      </c>
      <c r="C14" s="67">
        <f>D14-B14</f>
        <v>0</v>
      </c>
      <c r="D14" s="15">
        <f>B14</f>
        <v>1901000</v>
      </c>
      <c r="E14" s="66">
        <f t="shared" si="0"/>
        <v>-1901000</v>
      </c>
      <c r="F14" s="15"/>
      <c r="G14" s="66">
        <f>H14-F14</f>
        <v>0</v>
      </c>
      <c r="H14" s="15"/>
      <c r="I14" s="66">
        <f>J14-H14</f>
        <v>0</v>
      </c>
      <c r="J14" s="15"/>
    </row>
    <row r="15" spans="1:12" x14ac:dyDescent="0.2">
      <c r="A15" s="12"/>
      <c r="B15" s="16"/>
      <c r="C15" s="67" t="str">
        <f>IF(B15=0,"",D15-B15)</f>
        <v/>
      </c>
      <c r="D15" s="15"/>
      <c r="E15" s="66"/>
      <c r="F15" s="15"/>
      <c r="G15" s="66"/>
      <c r="H15" s="15"/>
      <c r="I15" s="66"/>
      <c r="J15" s="15"/>
    </row>
    <row r="16" spans="1:12" x14ac:dyDescent="0.2">
      <c r="A16" s="21" t="s">
        <v>2</v>
      </c>
      <c r="B16" s="22">
        <f>'ДОХОДЫ ПЕРВОНАЧ'!E26</f>
        <v>2007000</v>
      </c>
      <c r="C16" s="67">
        <f>D16-B16</f>
        <v>0</v>
      </c>
      <c r="D16" s="15">
        <f>B16</f>
        <v>2007000</v>
      </c>
      <c r="E16" s="66">
        <f t="shared" si="0"/>
        <v>-2007000</v>
      </c>
      <c r="F16" s="15"/>
      <c r="G16" s="66">
        <f>H16-F16</f>
        <v>0</v>
      </c>
      <c r="H16" s="15"/>
      <c r="I16" s="66">
        <f>J16-H16</f>
        <v>0</v>
      </c>
      <c r="J16" s="15"/>
    </row>
    <row r="17" spans="1:10" x14ac:dyDescent="0.2">
      <c r="A17" s="21"/>
      <c r="B17" s="22"/>
      <c r="C17" s="67" t="str">
        <f>IF(B17=0,"",D17-B17)</f>
        <v/>
      </c>
      <c r="D17" s="15"/>
      <c r="E17" s="66"/>
      <c r="F17" s="15"/>
      <c r="G17" s="66"/>
      <c r="H17" s="15"/>
      <c r="I17" s="66"/>
      <c r="J17" s="15"/>
    </row>
    <row r="18" spans="1:10" ht="13.5" customHeight="1" x14ac:dyDescent="0.2">
      <c r="A18" s="21" t="s">
        <v>11</v>
      </c>
      <c r="B18" s="15">
        <f>'ДОХОДЫ ПЕРВОНАЧ'!E32</f>
        <v>1450000</v>
      </c>
      <c r="C18" s="67">
        <f>D18-B18</f>
        <v>0</v>
      </c>
      <c r="D18" s="15">
        <f>B18</f>
        <v>1450000</v>
      </c>
      <c r="E18" s="66">
        <f t="shared" si="0"/>
        <v>-1450000</v>
      </c>
      <c r="F18" s="15"/>
      <c r="G18" s="66">
        <f>H18-F18</f>
        <v>0</v>
      </c>
      <c r="H18" s="15"/>
      <c r="I18" s="66">
        <f>J18-H18</f>
        <v>0</v>
      </c>
      <c r="J18" s="15"/>
    </row>
    <row r="19" spans="1:10" x14ac:dyDescent="0.2">
      <c r="A19" s="21"/>
      <c r="B19" s="15"/>
      <c r="C19" s="67"/>
      <c r="D19" s="15"/>
      <c r="E19" s="66"/>
      <c r="F19" s="15"/>
      <c r="G19" s="66"/>
      <c r="H19" s="15"/>
      <c r="I19" s="66"/>
      <c r="J19" s="15"/>
    </row>
    <row r="20" spans="1:10" ht="11.25" customHeight="1" x14ac:dyDescent="0.2">
      <c r="A20" s="21" t="s">
        <v>12</v>
      </c>
      <c r="B20" s="15">
        <f>'ДОХОДЫ ПЕРВОНАЧ'!E39</f>
        <v>5900</v>
      </c>
      <c r="C20" s="67">
        <f>D20-B20</f>
        <v>0</v>
      </c>
      <c r="D20" s="15">
        <f>B20</f>
        <v>5900</v>
      </c>
      <c r="E20" s="66">
        <f t="shared" si="0"/>
        <v>-5900</v>
      </c>
      <c r="F20" s="15"/>
      <c r="G20" s="66">
        <f>H20-F20</f>
        <v>0</v>
      </c>
      <c r="H20" s="15"/>
      <c r="I20" s="66">
        <f>J20-H20</f>
        <v>0</v>
      </c>
      <c r="J20" s="15"/>
    </row>
    <row r="21" spans="1:10" x14ac:dyDescent="0.2">
      <c r="A21" s="12"/>
      <c r="B21" s="16"/>
      <c r="C21" s="67" t="str">
        <f>IF(B21=0,"",D21-B21)</f>
        <v/>
      </c>
      <c r="D21" s="15"/>
      <c r="E21" s="66"/>
      <c r="F21" s="15"/>
      <c r="G21" s="66"/>
      <c r="H21" s="15"/>
      <c r="I21" s="66"/>
      <c r="J21" s="15"/>
    </row>
    <row r="22" spans="1:10" x14ac:dyDescent="0.2">
      <c r="A22" s="21" t="s">
        <v>140</v>
      </c>
      <c r="B22" s="15">
        <f>'ДОХОДЫ ПЕРВОНАЧ'!E46</f>
        <v>400000</v>
      </c>
      <c r="C22" s="67">
        <f>D22-B22</f>
        <v>0</v>
      </c>
      <c r="D22" s="15">
        <f>B22</f>
        <v>400000</v>
      </c>
      <c r="E22" s="66">
        <f t="shared" si="0"/>
        <v>-400000</v>
      </c>
      <c r="F22" s="15"/>
      <c r="G22" s="66">
        <f>H22-F22</f>
        <v>0</v>
      </c>
      <c r="H22" s="15"/>
      <c r="I22" s="66">
        <f>J22-H22</f>
        <v>0</v>
      </c>
      <c r="J22" s="15"/>
    </row>
    <row r="23" spans="1:10" x14ac:dyDescent="0.2">
      <c r="A23" s="21"/>
      <c r="B23" s="15"/>
      <c r="C23" s="67"/>
      <c r="D23" s="15"/>
      <c r="E23" s="66"/>
      <c r="F23" s="15"/>
      <c r="G23" s="66"/>
      <c r="H23" s="15"/>
      <c r="I23" s="66"/>
      <c r="J23" s="15"/>
    </row>
    <row r="24" spans="1:10" x14ac:dyDescent="0.2">
      <c r="A24" s="21" t="s">
        <v>131</v>
      </c>
      <c r="B24" s="15">
        <f>'ДОХОДЫ ПЕРВОНАЧ'!E50</f>
        <v>1000</v>
      </c>
      <c r="C24" s="67">
        <f>D24-B24</f>
        <v>0</v>
      </c>
      <c r="D24" s="15">
        <f>B24</f>
        <v>1000</v>
      </c>
      <c r="E24" s="66">
        <f t="shared" si="0"/>
        <v>-1000</v>
      </c>
      <c r="F24" s="15"/>
      <c r="G24" s="66">
        <f>H24-F24</f>
        <v>0</v>
      </c>
      <c r="H24" s="15"/>
      <c r="I24" s="66">
        <f>J24-H24</f>
        <v>0</v>
      </c>
      <c r="J24" s="15"/>
    </row>
    <row r="25" spans="1:10" x14ac:dyDescent="0.2">
      <c r="A25" s="21"/>
      <c r="B25" s="15"/>
      <c r="C25" s="67"/>
      <c r="D25" s="15"/>
      <c r="E25" s="66"/>
      <c r="F25" s="15"/>
      <c r="G25" s="66"/>
      <c r="H25" s="15"/>
      <c r="I25" s="66"/>
      <c r="J25" s="15"/>
    </row>
    <row r="26" spans="1:10" x14ac:dyDescent="0.2">
      <c r="A26" s="21" t="s">
        <v>45</v>
      </c>
      <c r="B26" s="15">
        <f>'ДОХОДЫ ПЕРВОНАЧ'!E53</f>
        <v>160000</v>
      </c>
      <c r="C26" s="67">
        <f>D26-B26</f>
        <v>0</v>
      </c>
      <c r="D26" s="15">
        <f>B26</f>
        <v>160000</v>
      </c>
      <c r="E26" s="66">
        <f t="shared" si="0"/>
        <v>-160000</v>
      </c>
      <c r="F26" s="15"/>
      <c r="G26" s="66">
        <f>H26-F26</f>
        <v>0</v>
      </c>
      <c r="H26" s="15"/>
      <c r="I26" s="66">
        <f>J26-H26</f>
        <v>0</v>
      </c>
      <c r="J26" s="15"/>
    </row>
    <row r="27" spans="1:10" x14ac:dyDescent="0.2">
      <c r="A27" s="12"/>
      <c r="B27" s="16"/>
      <c r="C27" s="67" t="str">
        <f>IF(B27=0,"",D27-B27)</f>
        <v/>
      </c>
      <c r="D27" s="15"/>
      <c r="E27" s="67" t="str">
        <f>IF(D27=0,"",F27-D27)</f>
        <v/>
      </c>
      <c r="F27" s="15"/>
      <c r="G27" s="67" t="str">
        <f>IF(F27=0,"",H27-F27)</f>
        <v/>
      </c>
      <c r="H27" s="15"/>
      <c r="I27" s="67" t="str">
        <f>IF(H27=0,"",J27-H27)</f>
        <v/>
      </c>
      <c r="J27" s="15"/>
    </row>
    <row r="28" spans="1:10" x14ac:dyDescent="0.2">
      <c r="A28" s="14" t="s">
        <v>3</v>
      </c>
      <c r="B28" s="15">
        <f>B30+B34+B36+B32+B38+B42</f>
        <v>12635660</v>
      </c>
      <c r="C28" s="67">
        <f>D28-B28</f>
        <v>0</v>
      </c>
      <c r="D28" s="63">
        <f>SUM(D30:D42)</f>
        <v>12635660</v>
      </c>
      <c r="E28" s="66">
        <f t="shared" si="0"/>
        <v>-12635660</v>
      </c>
      <c r="F28" s="63">
        <f>F30+F32+F34+F36+F38</f>
        <v>0</v>
      </c>
      <c r="G28" s="82">
        <f>G30+G32+G34+G36+G38</f>
        <v>0</v>
      </c>
      <c r="H28" s="63" t="e">
        <f>H30+H32+H34+H36+H38</f>
        <v>#REF!</v>
      </c>
      <c r="I28" s="82" t="e">
        <f>I30+I32+I34+I36+I38</f>
        <v>#REF!</v>
      </c>
      <c r="J28" s="63" t="e">
        <f>J30+J32+J34+J36+J38</f>
        <v>#REF!</v>
      </c>
    </row>
    <row r="29" spans="1:10" x14ac:dyDescent="0.2">
      <c r="A29" s="12"/>
      <c r="B29" s="15"/>
      <c r="C29" s="67"/>
      <c r="D29" s="15"/>
      <c r="E29" s="67"/>
      <c r="F29" s="15"/>
      <c r="G29" s="67"/>
      <c r="H29" s="15"/>
      <c r="I29" s="67"/>
      <c r="J29" s="15"/>
    </row>
    <row r="30" spans="1:10" x14ac:dyDescent="0.2">
      <c r="A30" s="12" t="s">
        <v>14</v>
      </c>
      <c r="B30" s="15">
        <f>'ДОХОДЫ ПЕРВОНАЧ'!E58</f>
        <v>6219800</v>
      </c>
      <c r="C30" s="67">
        <f>D30-B30</f>
        <v>0</v>
      </c>
      <c r="D30" s="15">
        <f>B30</f>
        <v>6219800</v>
      </c>
      <c r="E30" s="66">
        <f t="shared" ref="E30:E42" si="1">F30-D30</f>
        <v>-6219800</v>
      </c>
      <c r="F30" s="15"/>
      <c r="G30" s="66">
        <f>H30-F30</f>
        <v>0</v>
      </c>
      <c r="H30" s="15"/>
      <c r="I30" s="66">
        <f>J30-H30</f>
        <v>0</v>
      </c>
      <c r="J30" s="15"/>
    </row>
    <row r="31" spans="1:10" x14ac:dyDescent="0.2">
      <c r="A31" s="12"/>
      <c r="B31" s="15"/>
      <c r="C31" s="67"/>
      <c r="D31" s="15"/>
      <c r="E31" s="66"/>
      <c r="F31" s="15"/>
      <c r="G31" s="66"/>
      <c r="H31" s="15"/>
      <c r="I31" s="66"/>
      <c r="J31" s="15"/>
    </row>
    <row r="32" spans="1:10" x14ac:dyDescent="0.2">
      <c r="A32" s="12" t="s">
        <v>41</v>
      </c>
      <c r="B32" s="15">
        <f>'ДОХОДЫ ПЕРВОНАЧ'!E63</f>
        <v>0</v>
      </c>
      <c r="C32" s="67">
        <f>D32-B32</f>
        <v>0</v>
      </c>
      <c r="D32" s="15">
        <f>B32</f>
        <v>0</v>
      </c>
      <c r="E32" s="66">
        <f t="shared" si="1"/>
        <v>0</v>
      </c>
      <c r="F32" s="15"/>
      <c r="G32" s="66">
        <f>H32-F32</f>
        <v>0</v>
      </c>
      <c r="H32" s="15"/>
      <c r="I32" s="66">
        <f>J32-H32</f>
        <v>0</v>
      </c>
      <c r="J32" s="15"/>
    </row>
    <row r="33" spans="1:13" x14ac:dyDescent="0.2">
      <c r="A33" s="12"/>
      <c r="B33" s="15"/>
      <c r="C33" s="67"/>
      <c r="D33" s="15"/>
      <c r="E33" s="66"/>
      <c r="F33" s="15"/>
      <c r="G33" s="66"/>
      <c r="H33" s="15"/>
      <c r="I33" s="66"/>
      <c r="J33" s="15"/>
    </row>
    <row r="34" spans="1:13" x14ac:dyDescent="0.2">
      <c r="A34" s="12" t="s">
        <v>15</v>
      </c>
      <c r="B34" s="15">
        <f>'ДОХОДЫ ПЕРВОНАЧ'!E66</f>
        <v>705160</v>
      </c>
      <c r="C34" s="67">
        <f>D34-B34</f>
        <v>0</v>
      </c>
      <c r="D34" s="15">
        <f>B34</f>
        <v>705160</v>
      </c>
      <c r="E34" s="66">
        <f t="shared" si="1"/>
        <v>-705160</v>
      </c>
      <c r="F34" s="15"/>
      <c r="G34" s="66">
        <f>H34-F34</f>
        <v>0</v>
      </c>
      <c r="H34" s="15"/>
      <c r="I34" s="66">
        <f>J34-H34</f>
        <v>0</v>
      </c>
      <c r="J34" s="15"/>
    </row>
    <row r="35" spans="1:13" x14ac:dyDescent="0.2">
      <c r="A35" s="20"/>
      <c r="B35" s="16"/>
      <c r="C35" s="67"/>
      <c r="D35" s="15"/>
      <c r="E35" s="66"/>
      <c r="F35" s="15"/>
      <c r="G35" s="66"/>
      <c r="H35" s="15"/>
      <c r="I35" s="66"/>
      <c r="J35" s="15"/>
    </row>
    <row r="36" spans="1:13" x14ac:dyDescent="0.2">
      <c r="A36" s="12" t="s">
        <v>16</v>
      </c>
      <c r="B36" s="15">
        <f>'ДОХОДЫ ПЕРВОНАЧ'!E73</f>
        <v>5710700</v>
      </c>
      <c r="C36" s="67">
        <f>D36-B36</f>
        <v>0</v>
      </c>
      <c r="D36" s="15">
        <f>B36</f>
        <v>5710700</v>
      </c>
      <c r="E36" s="66">
        <f t="shared" si="1"/>
        <v>-5710700</v>
      </c>
      <c r="F36" s="15"/>
      <c r="G36" s="66">
        <f>H36-F36</f>
        <v>0</v>
      </c>
      <c r="H36" s="15"/>
      <c r="I36" s="66">
        <f>J36-H36</f>
        <v>0</v>
      </c>
      <c r="J36" s="15"/>
    </row>
    <row r="37" spans="1:13" x14ac:dyDescent="0.2">
      <c r="A37" s="12"/>
      <c r="B37" s="15"/>
      <c r="C37" s="67"/>
      <c r="D37" s="15"/>
      <c r="E37" s="66"/>
      <c r="F37" s="15"/>
      <c r="G37" s="66"/>
      <c r="H37" s="15"/>
      <c r="I37" s="66"/>
      <c r="J37" s="15"/>
    </row>
    <row r="38" spans="1:13" x14ac:dyDescent="0.2">
      <c r="A38" s="12" t="s">
        <v>43</v>
      </c>
      <c r="B38" s="15"/>
      <c r="C38" s="67">
        <f>D38-B38</f>
        <v>0</v>
      </c>
      <c r="D38" s="15"/>
      <c r="E38" s="66">
        <f t="shared" si="1"/>
        <v>0</v>
      </c>
      <c r="F38" s="15"/>
      <c r="G38" s="66"/>
      <c r="H38" s="15" t="e">
        <f>#REF!</f>
        <v>#REF!</v>
      </c>
      <c r="I38" s="66" t="e">
        <f>J38-H38</f>
        <v>#REF!</v>
      </c>
      <c r="J38" s="15" t="e">
        <f>#REF!</f>
        <v>#REF!</v>
      </c>
    </row>
    <row r="39" spans="1:13" x14ac:dyDescent="0.2">
      <c r="A39" s="12"/>
      <c r="B39" s="15"/>
      <c r="C39" s="67"/>
      <c r="D39" s="15"/>
      <c r="E39" s="66"/>
      <c r="F39" s="15"/>
      <c r="G39" s="66"/>
      <c r="H39" s="15"/>
      <c r="I39" s="66"/>
      <c r="J39" s="15"/>
    </row>
    <row r="40" spans="1:13" ht="64.5" hidden="1" customHeight="1" x14ac:dyDescent="0.2">
      <c r="A40" s="1" t="s">
        <v>17</v>
      </c>
      <c r="B40" s="15"/>
      <c r="C40" s="67"/>
      <c r="D40" s="15"/>
      <c r="E40" s="66">
        <f t="shared" si="1"/>
        <v>0</v>
      </c>
      <c r="F40" s="15"/>
      <c r="G40" s="66">
        <f>H40-F40</f>
        <v>0</v>
      </c>
      <c r="H40" s="15"/>
      <c r="I40" s="66">
        <f>J40-H40</f>
        <v>0</v>
      </c>
      <c r="J40" s="15"/>
    </row>
    <row r="41" spans="1:13" hidden="1" x14ac:dyDescent="0.2">
      <c r="A41" s="12"/>
      <c r="B41" s="16"/>
      <c r="C41" s="67"/>
      <c r="D41" s="15"/>
      <c r="E41" s="66">
        <f t="shared" si="1"/>
        <v>0</v>
      </c>
      <c r="F41" s="15"/>
      <c r="G41" s="66">
        <f>H41-F41</f>
        <v>0</v>
      </c>
      <c r="H41" s="15"/>
      <c r="I41" s="66">
        <f>J41-H41</f>
        <v>0</v>
      </c>
      <c r="J41" s="15"/>
    </row>
    <row r="42" spans="1:13" ht="22.5" hidden="1" x14ac:dyDescent="0.2">
      <c r="A42" s="21" t="s">
        <v>18</v>
      </c>
      <c r="B42" s="15"/>
      <c r="C42" s="67">
        <f>D42-B42</f>
        <v>0</v>
      </c>
      <c r="D42" s="15"/>
      <c r="E42" s="66" t="e">
        <f t="shared" si="1"/>
        <v>#REF!</v>
      </c>
      <c r="F42" s="15" t="e">
        <f>#REF!</f>
        <v>#REF!</v>
      </c>
      <c r="G42" s="66" t="e">
        <f>H42-F42</f>
        <v>#REF!</v>
      </c>
      <c r="H42" s="15" t="e">
        <f>#REF!</f>
        <v>#REF!</v>
      </c>
      <c r="I42" s="66" t="e">
        <f>J42-H42</f>
        <v>#REF!</v>
      </c>
      <c r="J42" s="15" t="e">
        <f>#REF!</f>
        <v>#REF!</v>
      </c>
    </row>
    <row r="43" spans="1:13" hidden="1" x14ac:dyDescent="0.2">
      <c r="A43" s="12"/>
      <c r="B43" s="15"/>
      <c r="C43" s="67"/>
      <c r="D43" s="15"/>
      <c r="E43" s="66"/>
      <c r="F43" s="15"/>
      <c r="G43" s="66"/>
      <c r="H43" s="15"/>
      <c r="I43" s="66"/>
      <c r="J43" s="15"/>
    </row>
    <row r="44" spans="1:13" s="19" customFormat="1" x14ac:dyDescent="0.2">
      <c r="A44" s="12" t="s">
        <v>19</v>
      </c>
      <c r="B44" s="22">
        <f t="shared" ref="B44:J44" si="2">B28+B6</f>
        <v>35150094</v>
      </c>
      <c r="C44" s="73">
        <f t="shared" si="2"/>
        <v>0</v>
      </c>
      <c r="D44" s="22">
        <f t="shared" si="2"/>
        <v>35150094</v>
      </c>
      <c r="E44" s="73">
        <f t="shared" si="2"/>
        <v>-35149094</v>
      </c>
      <c r="F44" s="22">
        <f t="shared" si="2"/>
        <v>0</v>
      </c>
      <c r="G44" s="73">
        <f t="shared" si="2"/>
        <v>0</v>
      </c>
      <c r="H44" s="22" t="e">
        <f t="shared" si="2"/>
        <v>#REF!</v>
      </c>
      <c r="I44" s="83" t="e">
        <f t="shared" si="2"/>
        <v>#REF!</v>
      </c>
      <c r="J44" s="22" t="e">
        <f t="shared" si="2"/>
        <v>#REF!</v>
      </c>
      <c r="K44" s="76"/>
      <c r="L44" s="23"/>
      <c r="M44" s="24"/>
    </row>
    <row r="45" spans="1:13" x14ac:dyDescent="0.2">
      <c r="A45" s="25"/>
      <c r="B45" s="26"/>
      <c r="C45" s="68"/>
      <c r="D45" s="27"/>
      <c r="E45" s="68"/>
      <c r="F45" s="27"/>
      <c r="G45" s="68"/>
      <c r="H45" s="27"/>
      <c r="I45" s="68"/>
      <c r="J45" s="27"/>
    </row>
    <row r="46" spans="1:13" s="19" customFormat="1" x14ac:dyDescent="0.2">
      <c r="A46" s="12" t="s">
        <v>20</v>
      </c>
      <c r="B46" s="22">
        <f>B44-B80</f>
        <v>-531493</v>
      </c>
      <c r="C46" s="67">
        <f>D46-B46</f>
        <v>0</v>
      </c>
      <c r="D46" s="22">
        <f>D44-D80</f>
        <v>-531493</v>
      </c>
      <c r="E46" s="67">
        <f>F46-D46</f>
        <v>531493</v>
      </c>
      <c r="F46" s="22">
        <f>F44-F80</f>
        <v>0</v>
      </c>
      <c r="G46" s="67" t="e">
        <f>H46-F46</f>
        <v>#REF!</v>
      </c>
      <c r="H46" s="22" t="e">
        <f>H44-H80</f>
        <v>#REF!</v>
      </c>
      <c r="I46" s="67" t="e">
        <f>J46-H46</f>
        <v>#REF!</v>
      </c>
      <c r="J46" s="22" t="e">
        <f>J44-J80</f>
        <v>#REF!</v>
      </c>
      <c r="K46" s="17"/>
      <c r="L46" s="23"/>
    </row>
    <row r="47" spans="1:13" x14ac:dyDescent="0.2">
      <c r="A47" s="25"/>
      <c r="B47" s="26"/>
      <c r="C47" s="68"/>
      <c r="D47" s="28" t="s">
        <v>13</v>
      </c>
      <c r="E47" s="68"/>
      <c r="F47" s="28" t="s">
        <v>13</v>
      </c>
      <c r="G47" s="68"/>
      <c r="H47" s="28" t="s">
        <v>13</v>
      </c>
      <c r="I47" s="68"/>
      <c r="J47" s="28" t="s">
        <v>13</v>
      </c>
    </row>
    <row r="48" spans="1:13" x14ac:dyDescent="0.2">
      <c r="A48" s="29" t="s">
        <v>21</v>
      </c>
      <c r="B48" s="103">
        <f>B46+B82</f>
        <v>0</v>
      </c>
      <c r="C48" s="67"/>
      <c r="D48" s="28">
        <f>D46+D82</f>
        <v>0</v>
      </c>
      <c r="E48" s="67"/>
      <c r="F48" s="28">
        <f>F46+F82</f>
        <v>0</v>
      </c>
      <c r="G48" s="67"/>
      <c r="H48" s="28" t="e">
        <f>H46+H82</f>
        <v>#REF!</v>
      </c>
      <c r="I48" s="67"/>
      <c r="J48" s="28" t="e">
        <f>J46+J82</f>
        <v>#REF!</v>
      </c>
    </row>
    <row r="49" spans="1:13" x14ac:dyDescent="0.2">
      <c r="A49" s="29"/>
      <c r="B49" s="16"/>
      <c r="C49" s="67"/>
      <c r="D49" s="28" t="s">
        <v>13</v>
      </c>
      <c r="E49" s="67"/>
      <c r="F49" s="28" t="s">
        <v>13</v>
      </c>
      <c r="G49" s="67"/>
      <c r="H49" s="28" t="s">
        <v>13</v>
      </c>
      <c r="I49" s="67"/>
      <c r="J49" s="28" t="s">
        <v>13</v>
      </c>
    </row>
    <row r="50" spans="1:13" ht="15.75" x14ac:dyDescent="0.25">
      <c r="A50" s="21" t="s">
        <v>22</v>
      </c>
      <c r="B50" s="15">
        <f>'РАСХОДЫ ПЕРВОНАЧ'!F8</f>
        <v>15361882</v>
      </c>
      <c r="C50" s="67">
        <f>D50-B50</f>
        <v>0</v>
      </c>
      <c r="D50" s="72">
        <f>B50</f>
        <v>15361882</v>
      </c>
      <c r="E50" s="66">
        <f t="shared" ref="E50:E74" si="3">F50-D50</f>
        <v>-15361882</v>
      </c>
      <c r="F50" s="72"/>
      <c r="G50" s="66">
        <f t="shared" ref="G50:G56" si="4">H50-F50</f>
        <v>0</v>
      </c>
      <c r="H50" s="72"/>
      <c r="I50" s="66">
        <f t="shared" ref="I50:I56" si="5">J50-H50</f>
        <v>0</v>
      </c>
      <c r="J50" s="72"/>
      <c r="L50" s="30"/>
      <c r="M50" s="31"/>
    </row>
    <row r="51" spans="1:13" hidden="1" x14ac:dyDescent="0.2">
      <c r="A51" s="32"/>
      <c r="B51" s="15"/>
      <c r="C51" s="67" t="str">
        <f>IF(B51=0,"",D51-B51)</f>
        <v/>
      </c>
      <c r="D51" s="15"/>
      <c r="E51" s="66">
        <f t="shared" si="3"/>
        <v>0</v>
      </c>
      <c r="F51" s="15"/>
      <c r="G51" s="66">
        <f t="shared" si="4"/>
        <v>0</v>
      </c>
      <c r="H51" s="15"/>
      <c r="I51" s="66">
        <f t="shared" si="5"/>
        <v>0</v>
      </c>
      <c r="J51" s="15"/>
      <c r="L51" s="30"/>
      <c r="M51" s="31"/>
    </row>
    <row r="52" spans="1:13" hidden="1" x14ac:dyDescent="0.2">
      <c r="A52" s="21" t="s">
        <v>23</v>
      </c>
      <c r="B52" s="15"/>
      <c r="C52" s="67" t="str">
        <f>IF(B52=0,"",D52-B52)</f>
        <v/>
      </c>
      <c r="D52" s="15"/>
      <c r="E52" s="66">
        <f t="shared" si="3"/>
        <v>0</v>
      </c>
      <c r="F52" s="15"/>
      <c r="G52" s="66">
        <f t="shared" si="4"/>
        <v>0</v>
      </c>
      <c r="H52" s="15"/>
      <c r="I52" s="66">
        <f t="shared" si="5"/>
        <v>0</v>
      </c>
      <c r="J52" s="15"/>
      <c r="L52" s="30"/>
      <c r="M52" s="31"/>
    </row>
    <row r="53" spans="1:13" hidden="1" x14ac:dyDescent="0.2">
      <c r="A53" s="33"/>
      <c r="B53" s="15"/>
      <c r="C53" s="67" t="str">
        <f>IF(B53=0,"",D53-B53)</f>
        <v/>
      </c>
      <c r="D53" s="15"/>
      <c r="E53" s="66">
        <f t="shared" si="3"/>
        <v>0</v>
      </c>
      <c r="F53" s="15"/>
      <c r="G53" s="66">
        <f t="shared" si="4"/>
        <v>0</v>
      </c>
      <c r="H53" s="15"/>
      <c r="I53" s="66">
        <f t="shared" si="5"/>
        <v>0</v>
      </c>
      <c r="J53" s="15"/>
      <c r="L53" s="30"/>
      <c r="M53" s="31"/>
    </row>
    <row r="54" spans="1:13" hidden="1" x14ac:dyDescent="0.2">
      <c r="A54" s="34" t="s">
        <v>24</v>
      </c>
      <c r="B54" s="15"/>
      <c r="C54" s="67" t="str">
        <f>IF(B54=0,"",D54-B54)</f>
        <v/>
      </c>
      <c r="D54" s="15"/>
      <c r="E54" s="66">
        <f t="shared" si="3"/>
        <v>0</v>
      </c>
      <c r="F54" s="15"/>
      <c r="G54" s="66">
        <f t="shared" si="4"/>
        <v>0</v>
      </c>
      <c r="H54" s="15"/>
      <c r="I54" s="66">
        <f t="shared" si="5"/>
        <v>0</v>
      </c>
      <c r="J54" s="15"/>
      <c r="L54" s="30"/>
      <c r="M54" s="31"/>
    </row>
    <row r="55" spans="1:13" hidden="1" x14ac:dyDescent="0.2">
      <c r="A55" s="33"/>
      <c r="B55" s="15"/>
      <c r="C55" s="67"/>
      <c r="D55" s="15"/>
      <c r="E55" s="66">
        <f t="shared" si="3"/>
        <v>0</v>
      </c>
      <c r="F55" s="15"/>
      <c r="G55" s="66">
        <f t="shared" si="4"/>
        <v>0</v>
      </c>
      <c r="H55" s="15"/>
      <c r="I55" s="66">
        <f t="shared" si="5"/>
        <v>0</v>
      </c>
      <c r="J55" s="15"/>
      <c r="L55" s="30"/>
      <c r="M55" s="31"/>
    </row>
    <row r="56" spans="1:13" hidden="1" x14ac:dyDescent="0.2">
      <c r="A56" s="12" t="s">
        <v>25</v>
      </c>
      <c r="B56" s="15"/>
      <c r="C56" s="67">
        <f t="shared" ref="C56:C80" si="6">D56-B56</f>
        <v>0</v>
      </c>
      <c r="D56" s="15"/>
      <c r="E56" s="66">
        <f t="shared" si="3"/>
        <v>0</v>
      </c>
      <c r="F56" s="15"/>
      <c r="G56" s="66">
        <f t="shared" si="4"/>
        <v>0</v>
      </c>
      <c r="H56" s="15"/>
      <c r="I56" s="66">
        <f t="shared" si="5"/>
        <v>0</v>
      </c>
      <c r="J56" s="15"/>
      <c r="L56" s="30"/>
      <c r="M56" s="31"/>
    </row>
    <row r="57" spans="1:13" x14ac:dyDescent="0.2">
      <c r="A57" s="12"/>
      <c r="B57" s="15"/>
      <c r="C57" s="67"/>
      <c r="D57" s="15"/>
      <c r="E57" s="66"/>
      <c r="F57" s="15"/>
      <c r="G57" s="66"/>
      <c r="H57" s="15"/>
      <c r="I57" s="66"/>
      <c r="J57" s="15"/>
      <c r="L57" s="30"/>
      <c r="M57" s="31"/>
    </row>
    <row r="58" spans="1:13" ht="22.5" x14ac:dyDescent="0.2">
      <c r="A58" s="21" t="s">
        <v>42</v>
      </c>
      <c r="B58" s="15">
        <f>'РАСХОДЫ ПЕРВОНАЧ'!F13</f>
        <v>80000</v>
      </c>
      <c r="C58" s="67">
        <f>D58-B58</f>
        <v>0</v>
      </c>
      <c r="D58" s="15">
        <f>B58</f>
        <v>80000</v>
      </c>
      <c r="E58" s="66">
        <f t="shared" si="3"/>
        <v>-80000</v>
      </c>
      <c r="F58" s="15"/>
      <c r="G58" s="66">
        <f>H58-F58</f>
        <v>0</v>
      </c>
      <c r="H58" s="15"/>
      <c r="I58" s="66">
        <f>J58-H58</f>
        <v>0</v>
      </c>
      <c r="J58" s="15"/>
      <c r="L58" s="30"/>
      <c r="M58" s="31"/>
    </row>
    <row r="59" spans="1:13" x14ac:dyDescent="0.2">
      <c r="A59" s="12"/>
      <c r="B59" s="15"/>
      <c r="C59" s="67"/>
      <c r="D59" s="15"/>
      <c r="E59" s="66"/>
      <c r="F59" s="15"/>
      <c r="G59" s="66"/>
      <c r="H59" s="15"/>
      <c r="I59" s="66"/>
      <c r="J59" s="15"/>
      <c r="L59" s="30"/>
      <c r="M59" s="31"/>
    </row>
    <row r="60" spans="1:13" x14ac:dyDescent="0.2">
      <c r="A60" s="12" t="s">
        <v>24</v>
      </c>
      <c r="B60" s="15">
        <f>'РАСХОДЫ ПЕРВОНАЧ'!F15</f>
        <v>3021534</v>
      </c>
      <c r="C60" s="67">
        <f t="shared" si="6"/>
        <v>0</v>
      </c>
      <c r="D60" s="15">
        <f>B60</f>
        <v>3021534</v>
      </c>
      <c r="E60" s="66">
        <f t="shared" si="3"/>
        <v>-3021534</v>
      </c>
      <c r="F60" s="15"/>
      <c r="G60" s="66">
        <f>H60-F60</f>
        <v>0</v>
      </c>
      <c r="H60" s="15"/>
      <c r="I60" s="66">
        <f>J60-H60</f>
        <v>0</v>
      </c>
      <c r="J60" s="15"/>
      <c r="L60" s="30"/>
      <c r="M60" s="31"/>
    </row>
    <row r="61" spans="1:13" x14ac:dyDescent="0.2">
      <c r="A61" s="12"/>
      <c r="B61" s="15"/>
      <c r="C61" s="67"/>
      <c r="D61" s="15"/>
      <c r="E61" s="66"/>
      <c r="F61" s="15"/>
      <c r="G61" s="66"/>
      <c r="H61" s="15"/>
      <c r="I61" s="66"/>
      <c r="J61" s="15"/>
      <c r="L61" s="30"/>
      <c r="M61" s="31"/>
    </row>
    <row r="62" spans="1:13" ht="15.75" x14ac:dyDescent="0.25">
      <c r="A62" s="12" t="s">
        <v>26</v>
      </c>
      <c r="B62" s="15">
        <f>'РАСХОДЫ ПЕРВОНАЧ'!F20</f>
        <v>10483571</v>
      </c>
      <c r="C62" s="67">
        <f t="shared" si="6"/>
        <v>0</v>
      </c>
      <c r="D62" s="72">
        <f>B62</f>
        <v>10483571</v>
      </c>
      <c r="E62" s="66">
        <f t="shared" si="3"/>
        <v>-10483571</v>
      </c>
      <c r="F62" s="72"/>
      <c r="G62" s="66">
        <f>H62-F62</f>
        <v>0</v>
      </c>
      <c r="H62" s="72"/>
      <c r="I62" s="66">
        <f>J62-H62</f>
        <v>0</v>
      </c>
      <c r="J62" s="72"/>
      <c r="L62" s="30"/>
      <c r="M62" s="31"/>
    </row>
    <row r="63" spans="1:13" ht="12" customHeight="1" x14ac:dyDescent="0.2">
      <c r="A63" s="21"/>
      <c r="B63" s="15"/>
      <c r="C63" s="67"/>
      <c r="D63" s="15"/>
      <c r="E63" s="66"/>
      <c r="F63" s="15"/>
      <c r="G63" s="66"/>
      <c r="H63" s="15"/>
      <c r="I63" s="66"/>
      <c r="J63" s="15"/>
      <c r="L63" s="30"/>
      <c r="M63" s="31"/>
    </row>
    <row r="64" spans="1:13" hidden="1" x14ac:dyDescent="0.2">
      <c r="A64" s="12"/>
      <c r="B64" s="15"/>
      <c r="C64" s="67">
        <f t="shared" si="6"/>
        <v>0</v>
      </c>
      <c r="D64" s="15"/>
      <c r="E64" s="66">
        <f t="shared" si="3"/>
        <v>0</v>
      </c>
      <c r="F64" s="15"/>
      <c r="G64" s="66">
        <f t="shared" ref="G64:G72" si="7">H64-F64</f>
        <v>0</v>
      </c>
      <c r="H64" s="15"/>
      <c r="I64" s="66">
        <f t="shared" ref="I64:I72" si="8">J64-H64</f>
        <v>0</v>
      </c>
      <c r="J64" s="15"/>
      <c r="L64" s="30"/>
      <c r="M64" s="31"/>
    </row>
    <row r="65" spans="1:13" hidden="1" x14ac:dyDescent="0.2">
      <c r="A65" s="32"/>
      <c r="B65" s="15"/>
      <c r="C65" s="67">
        <f t="shared" si="6"/>
        <v>0</v>
      </c>
      <c r="D65" s="15"/>
      <c r="E65" s="66">
        <f t="shared" si="3"/>
        <v>0</v>
      </c>
      <c r="F65" s="15"/>
      <c r="G65" s="66">
        <f t="shared" si="7"/>
        <v>0</v>
      </c>
      <c r="H65" s="15"/>
      <c r="I65" s="66">
        <f t="shared" si="8"/>
        <v>0</v>
      </c>
      <c r="J65" s="15"/>
      <c r="L65" s="30"/>
      <c r="M65" s="31"/>
    </row>
    <row r="66" spans="1:13" ht="14.25" customHeight="1" x14ac:dyDescent="0.2">
      <c r="A66" s="12" t="s">
        <v>27</v>
      </c>
      <c r="B66" s="15">
        <f>'РАСХОДЫ ПЕРВОНАЧ'!F24</f>
        <v>5020700</v>
      </c>
      <c r="C66" s="67">
        <f t="shared" si="6"/>
        <v>0</v>
      </c>
      <c r="D66" s="15">
        <f>B66</f>
        <v>5020700</v>
      </c>
      <c r="E66" s="66">
        <f t="shared" si="3"/>
        <v>-5020700</v>
      </c>
      <c r="F66" s="15"/>
      <c r="G66" s="66">
        <f t="shared" si="7"/>
        <v>0</v>
      </c>
      <c r="H66" s="15"/>
      <c r="I66" s="66">
        <f t="shared" si="8"/>
        <v>0</v>
      </c>
      <c r="J66" s="15"/>
      <c r="L66" s="30"/>
      <c r="M66" s="31"/>
    </row>
    <row r="67" spans="1:13" ht="9.75" hidden="1" customHeight="1" x14ac:dyDescent="0.2">
      <c r="A67" s="35"/>
      <c r="B67" s="15"/>
      <c r="C67" s="67"/>
      <c r="D67" s="15"/>
      <c r="E67" s="66">
        <f t="shared" si="3"/>
        <v>0</v>
      </c>
      <c r="F67" s="15"/>
      <c r="G67" s="66">
        <f t="shared" si="7"/>
        <v>0</v>
      </c>
      <c r="H67" s="15"/>
      <c r="I67" s="66">
        <f t="shared" si="8"/>
        <v>0</v>
      </c>
      <c r="J67" s="15"/>
      <c r="L67" s="30"/>
      <c r="M67" s="31"/>
    </row>
    <row r="68" spans="1:13" hidden="1" x14ac:dyDescent="0.2">
      <c r="A68" s="12" t="s">
        <v>28</v>
      </c>
      <c r="B68" s="15"/>
      <c r="C68" s="67">
        <f t="shared" si="6"/>
        <v>0</v>
      </c>
      <c r="D68" s="15"/>
      <c r="E68" s="66">
        <f t="shared" si="3"/>
        <v>0</v>
      </c>
      <c r="F68" s="15"/>
      <c r="G68" s="66">
        <f t="shared" si="7"/>
        <v>0</v>
      </c>
      <c r="H68" s="15"/>
      <c r="I68" s="66">
        <f t="shared" si="8"/>
        <v>0</v>
      </c>
      <c r="J68" s="15"/>
      <c r="L68" s="30"/>
      <c r="M68" s="31"/>
    </row>
    <row r="69" spans="1:13" hidden="1" x14ac:dyDescent="0.2">
      <c r="A69" s="33"/>
      <c r="B69" s="15"/>
      <c r="C69" s="67">
        <f t="shared" si="6"/>
        <v>0</v>
      </c>
      <c r="D69" s="15"/>
      <c r="E69" s="66">
        <f t="shared" si="3"/>
        <v>0</v>
      </c>
      <c r="F69" s="15"/>
      <c r="G69" s="66">
        <f t="shared" si="7"/>
        <v>0</v>
      </c>
      <c r="H69" s="15"/>
      <c r="I69" s="66">
        <f t="shared" si="8"/>
        <v>0</v>
      </c>
      <c r="J69" s="15"/>
      <c r="L69" s="30"/>
      <c r="M69" s="31"/>
    </row>
    <row r="70" spans="1:13" hidden="1" x14ac:dyDescent="0.2">
      <c r="A70" s="36" t="s">
        <v>29</v>
      </c>
      <c r="B70" s="15"/>
      <c r="C70" s="67">
        <f t="shared" si="6"/>
        <v>0</v>
      </c>
      <c r="D70" s="15"/>
      <c r="E70" s="66">
        <f t="shared" si="3"/>
        <v>0</v>
      </c>
      <c r="F70" s="15"/>
      <c r="G70" s="66">
        <f t="shared" si="7"/>
        <v>0</v>
      </c>
      <c r="H70" s="15"/>
      <c r="I70" s="66">
        <f t="shared" si="8"/>
        <v>0</v>
      </c>
      <c r="J70" s="15"/>
      <c r="L70" s="30"/>
      <c r="M70" s="31"/>
    </row>
    <row r="71" spans="1:13" hidden="1" x14ac:dyDescent="0.2">
      <c r="A71" s="36"/>
      <c r="B71" s="15"/>
      <c r="C71" s="67">
        <f t="shared" si="6"/>
        <v>0</v>
      </c>
      <c r="D71" s="15"/>
      <c r="E71" s="66">
        <f t="shared" si="3"/>
        <v>0</v>
      </c>
      <c r="F71" s="15"/>
      <c r="G71" s="66">
        <f t="shared" si="7"/>
        <v>0</v>
      </c>
      <c r="H71" s="15"/>
      <c r="I71" s="66">
        <f t="shared" si="8"/>
        <v>0</v>
      </c>
      <c r="J71" s="15"/>
      <c r="L71" s="30"/>
      <c r="M71" s="31"/>
    </row>
    <row r="72" spans="1:13" hidden="1" x14ac:dyDescent="0.2">
      <c r="A72" s="36" t="s">
        <v>30</v>
      </c>
      <c r="B72" s="15"/>
      <c r="C72" s="67">
        <f t="shared" si="6"/>
        <v>0</v>
      </c>
      <c r="D72" s="15"/>
      <c r="E72" s="66">
        <f t="shared" si="3"/>
        <v>0</v>
      </c>
      <c r="F72" s="15"/>
      <c r="G72" s="66">
        <f t="shared" si="7"/>
        <v>0</v>
      </c>
      <c r="H72" s="15"/>
      <c r="I72" s="66">
        <f t="shared" si="8"/>
        <v>0</v>
      </c>
      <c r="J72" s="15"/>
      <c r="L72" s="30"/>
      <c r="M72" s="31"/>
    </row>
    <row r="73" spans="1:13" ht="10.5" customHeight="1" x14ac:dyDescent="0.2">
      <c r="A73" s="21"/>
      <c r="B73" s="15"/>
      <c r="C73" s="67"/>
      <c r="D73" s="15"/>
      <c r="E73" s="66"/>
      <c r="F73" s="15"/>
      <c r="G73" s="66"/>
      <c r="H73" s="15"/>
      <c r="I73" s="66"/>
      <c r="J73" s="15"/>
      <c r="L73" s="30"/>
      <c r="M73" s="31"/>
    </row>
    <row r="74" spans="1:13" ht="15.75" x14ac:dyDescent="0.25">
      <c r="A74" s="12" t="s">
        <v>31</v>
      </c>
      <c r="B74" s="15">
        <f>'РАСХОДЫ ПЕРВОНАЧ'!F26</f>
        <v>213900</v>
      </c>
      <c r="C74" s="67">
        <f t="shared" si="6"/>
        <v>0</v>
      </c>
      <c r="D74" s="72">
        <f>B74</f>
        <v>213900</v>
      </c>
      <c r="E74" s="66">
        <f t="shared" si="3"/>
        <v>-213900</v>
      </c>
      <c r="F74" s="72"/>
      <c r="G74" s="66">
        <f>H74-F74</f>
        <v>0</v>
      </c>
      <c r="H74" s="72"/>
      <c r="I74" s="66">
        <f>J74-H74</f>
        <v>0</v>
      </c>
      <c r="J74" s="72"/>
      <c r="L74" s="30"/>
      <c r="M74" s="31"/>
    </row>
    <row r="75" spans="1:13" hidden="1" x14ac:dyDescent="0.2">
      <c r="A75" s="12"/>
      <c r="B75" s="15"/>
      <c r="C75" s="67">
        <f t="shared" si="6"/>
        <v>0</v>
      </c>
      <c r="D75" s="15"/>
      <c r="E75" s="67">
        <f>F75-D75</f>
        <v>0</v>
      </c>
      <c r="F75" s="15"/>
      <c r="G75" s="67">
        <f>H75-F75</f>
        <v>0</v>
      </c>
      <c r="H75" s="15"/>
      <c r="I75" s="67">
        <f>J75-H75</f>
        <v>0</v>
      </c>
      <c r="J75" s="15"/>
      <c r="L75" s="30"/>
      <c r="M75" s="31"/>
    </row>
    <row r="76" spans="1:13" hidden="1" x14ac:dyDescent="0.2">
      <c r="A76" s="12"/>
      <c r="B76" s="15"/>
      <c r="C76" s="67">
        <f t="shared" si="6"/>
        <v>0</v>
      </c>
      <c r="D76" s="15"/>
      <c r="E76" s="67">
        <f>F76-D76</f>
        <v>0</v>
      </c>
      <c r="F76" s="15"/>
      <c r="G76" s="67">
        <f>H76-F76</f>
        <v>0</v>
      </c>
      <c r="H76" s="15"/>
      <c r="I76" s="67">
        <f>J76-H76</f>
        <v>0</v>
      </c>
      <c r="J76" s="15"/>
      <c r="L76" s="30"/>
      <c r="M76" s="31"/>
    </row>
    <row r="77" spans="1:13" ht="9.75" hidden="1" customHeight="1" x14ac:dyDescent="0.2">
      <c r="A77" s="37"/>
      <c r="B77" s="15"/>
      <c r="C77" s="67"/>
      <c r="D77" s="15"/>
      <c r="E77" s="67"/>
      <c r="F77" s="15"/>
      <c r="G77" s="67"/>
      <c r="H77" s="15"/>
      <c r="I77" s="67"/>
      <c r="J77" s="15"/>
      <c r="L77" s="30"/>
      <c r="M77" s="31"/>
    </row>
    <row r="78" spans="1:13" hidden="1" x14ac:dyDescent="0.2">
      <c r="A78" s="21" t="s">
        <v>16</v>
      </c>
      <c r="B78" s="15"/>
      <c r="C78" s="67">
        <f t="shared" si="6"/>
        <v>0</v>
      </c>
      <c r="D78" s="15"/>
      <c r="E78" s="67">
        <f>F78-D78</f>
        <v>0</v>
      </c>
      <c r="F78" s="15"/>
      <c r="G78" s="67">
        <f>H78-F78</f>
        <v>0</v>
      </c>
      <c r="H78" s="15"/>
      <c r="I78" s="67">
        <f>J78-H78</f>
        <v>0</v>
      </c>
      <c r="J78" s="15"/>
      <c r="L78" s="30"/>
      <c r="M78" s="31"/>
    </row>
    <row r="79" spans="1:13" ht="14.25" customHeight="1" x14ac:dyDescent="0.2">
      <c r="A79" s="37" t="s">
        <v>149</v>
      </c>
      <c r="B79" s="15">
        <f>'РАСХОДЫ ПЕРВОНАЧ'!F29</f>
        <v>1500000</v>
      </c>
      <c r="C79" s="67"/>
      <c r="D79" s="15">
        <f>B79</f>
        <v>1500000</v>
      </c>
      <c r="E79" s="67"/>
      <c r="F79" s="15"/>
      <c r="G79" s="67"/>
      <c r="H79" s="15"/>
      <c r="I79" s="67"/>
      <c r="J79" s="15"/>
      <c r="L79" s="30"/>
      <c r="M79" s="31"/>
    </row>
    <row r="80" spans="1:13" x14ac:dyDescent="0.2">
      <c r="A80" s="21" t="s">
        <v>32</v>
      </c>
      <c r="B80" s="22">
        <f>B50+B56+B58+B60+B62+B66+B74+B79</f>
        <v>35681587</v>
      </c>
      <c r="C80" s="67">
        <f t="shared" si="6"/>
        <v>0</v>
      </c>
      <c r="D80" s="22">
        <f>D50+D56+D58+D60+D62+D66+D74+D79</f>
        <v>35681587</v>
      </c>
      <c r="E80" s="67">
        <f>F80-D80</f>
        <v>-35681587</v>
      </c>
      <c r="F80" s="22">
        <f>F50+F56+F58+F60+F62+F66+F74</f>
        <v>0</v>
      </c>
      <c r="G80" s="67">
        <f>H80-F80</f>
        <v>0</v>
      </c>
      <c r="H80" s="22">
        <f>H50+H56+H58+H60+H62+H66+H74+H79</f>
        <v>0</v>
      </c>
      <c r="I80" s="83">
        <f>I50+I56+I58+I60+I62+I66+I74+I79</f>
        <v>0</v>
      </c>
      <c r="J80" s="22">
        <f>J50+J56+J58+J60+J62+J66+J74+J79</f>
        <v>0</v>
      </c>
      <c r="K80" s="71"/>
      <c r="L80" s="30"/>
      <c r="M80" s="31"/>
    </row>
    <row r="81" spans="1:12" ht="14.25" customHeight="1" x14ac:dyDescent="0.2">
      <c r="A81" s="38"/>
      <c r="B81" s="39"/>
      <c r="C81" s="40"/>
      <c r="D81" s="41"/>
      <c r="E81" s="40"/>
      <c r="F81" s="41"/>
      <c r="G81" s="40"/>
      <c r="H81" s="41"/>
      <c r="I81" s="40"/>
      <c r="J81" s="41"/>
    </row>
    <row r="82" spans="1:12" ht="22.5" x14ac:dyDescent="0.2">
      <c r="A82" s="42" t="s">
        <v>33</v>
      </c>
      <c r="B82" s="43">
        <f>B83+B87+B89</f>
        <v>531493</v>
      </c>
      <c r="C82" s="47">
        <f t="shared" ref="C82:C91" si="9">D82-B82</f>
        <v>0</v>
      </c>
      <c r="D82" s="43">
        <f>D89</f>
        <v>531493</v>
      </c>
      <c r="E82" s="47">
        <f t="shared" ref="E82:E91" si="10">F82-D82</f>
        <v>-531493</v>
      </c>
      <c r="F82" s="43">
        <f>F89</f>
        <v>0</v>
      </c>
      <c r="G82" s="47">
        <f t="shared" ref="G82:G91" si="11">H82-F82</f>
        <v>0</v>
      </c>
      <c r="H82" s="43">
        <f>H89</f>
        <v>0</v>
      </c>
      <c r="I82" s="47">
        <f t="shared" ref="I82:I91" si="12">J82-H82</f>
        <v>0</v>
      </c>
      <c r="J82" s="43">
        <f>J89</f>
        <v>0</v>
      </c>
      <c r="L82" s="44"/>
    </row>
    <row r="83" spans="1:12" hidden="1" x14ac:dyDescent="0.2">
      <c r="A83" s="45" t="s">
        <v>34</v>
      </c>
      <c r="B83" s="46">
        <f>B84+B85</f>
        <v>0</v>
      </c>
      <c r="C83" s="47">
        <f t="shared" si="9"/>
        <v>0</v>
      </c>
      <c r="D83" s="46">
        <f>D84-D85</f>
        <v>0</v>
      </c>
      <c r="E83" s="47">
        <f t="shared" si="10"/>
        <v>0</v>
      </c>
      <c r="F83" s="46">
        <f>F84-F85</f>
        <v>0</v>
      </c>
      <c r="G83" s="47">
        <f t="shared" si="11"/>
        <v>0</v>
      </c>
      <c r="H83" s="46">
        <f>H84-H85</f>
        <v>0</v>
      </c>
      <c r="I83" s="47">
        <f t="shared" si="12"/>
        <v>0</v>
      </c>
      <c r="J83" s="46">
        <f>J84-J85</f>
        <v>0</v>
      </c>
    </row>
    <row r="84" spans="1:12" hidden="1" x14ac:dyDescent="0.2">
      <c r="A84" s="48" t="s">
        <v>35</v>
      </c>
      <c r="B84" s="46"/>
      <c r="C84" s="47">
        <f t="shared" si="9"/>
        <v>0</v>
      </c>
      <c r="D84" s="49"/>
      <c r="E84" s="47">
        <f t="shared" si="10"/>
        <v>0</v>
      </c>
      <c r="F84" s="49"/>
      <c r="G84" s="47">
        <f t="shared" si="11"/>
        <v>0</v>
      </c>
      <c r="H84" s="49"/>
      <c r="I84" s="47">
        <f t="shared" si="12"/>
        <v>0</v>
      </c>
      <c r="J84" s="49"/>
    </row>
    <row r="85" spans="1:12" hidden="1" x14ac:dyDescent="0.2">
      <c r="A85" s="45" t="s">
        <v>36</v>
      </c>
      <c r="B85" s="46"/>
      <c r="C85" s="47">
        <f t="shared" si="9"/>
        <v>0</v>
      </c>
      <c r="D85" s="49"/>
      <c r="E85" s="47">
        <f t="shared" si="10"/>
        <v>0</v>
      </c>
      <c r="F85" s="49"/>
      <c r="G85" s="47">
        <f t="shared" si="11"/>
        <v>0</v>
      </c>
      <c r="H85" s="49"/>
      <c r="I85" s="47">
        <f t="shared" si="12"/>
        <v>0</v>
      </c>
      <c r="J85" s="49"/>
    </row>
    <row r="86" spans="1:12" hidden="1" x14ac:dyDescent="0.2">
      <c r="A86" s="45"/>
      <c r="B86" s="46"/>
      <c r="C86" s="47">
        <f t="shared" si="9"/>
        <v>0</v>
      </c>
      <c r="D86" s="49"/>
      <c r="E86" s="47">
        <f t="shared" si="10"/>
        <v>0</v>
      </c>
      <c r="F86" s="49"/>
      <c r="G86" s="47">
        <f t="shared" si="11"/>
        <v>0</v>
      </c>
      <c r="H86" s="49"/>
      <c r="I86" s="47">
        <f t="shared" si="12"/>
        <v>0</v>
      </c>
      <c r="J86" s="49"/>
    </row>
    <row r="87" spans="1:12" hidden="1" x14ac:dyDescent="0.2">
      <c r="A87" s="45" t="s">
        <v>37</v>
      </c>
      <c r="B87" s="46"/>
      <c r="C87" s="47">
        <f t="shared" si="9"/>
        <v>0</v>
      </c>
      <c r="D87" s="49"/>
      <c r="E87" s="47">
        <f t="shared" si="10"/>
        <v>0</v>
      </c>
      <c r="F87" s="49"/>
      <c r="G87" s="47">
        <f t="shared" si="11"/>
        <v>0</v>
      </c>
      <c r="H87" s="49"/>
      <c r="I87" s="47">
        <f t="shared" si="12"/>
        <v>0</v>
      </c>
      <c r="J87" s="49"/>
    </row>
    <row r="88" spans="1:12" hidden="1" x14ac:dyDescent="0.2">
      <c r="A88" s="45"/>
      <c r="B88" s="46"/>
      <c r="C88" s="47" t="e">
        <f t="shared" si="9"/>
        <v>#VALUE!</v>
      </c>
      <c r="D88" s="49" t="s">
        <v>13</v>
      </c>
      <c r="E88" s="47" t="e">
        <f t="shared" si="10"/>
        <v>#VALUE!</v>
      </c>
      <c r="F88" s="49" t="s">
        <v>13</v>
      </c>
      <c r="G88" s="47" t="e">
        <f t="shared" si="11"/>
        <v>#VALUE!</v>
      </c>
      <c r="H88" s="49" t="s">
        <v>13</v>
      </c>
      <c r="I88" s="47" t="e">
        <f t="shared" si="12"/>
        <v>#VALUE!</v>
      </c>
      <c r="J88" s="49" t="s">
        <v>13</v>
      </c>
    </row>
    <row r="89" spans="1:12" x14ac:dyDescent="0.2">
      <c r="A89" s="48" t="s">
        <v>38</v>
      </c>
      <c r="B89" s="46">
        <f>B90</f>
        <v>531493</v>
      </c>
      <c r="C89" s="47">
        <f t="shared" si="9"/>
        <v>0</v>
      </c>
      <c r="D89" s="46">
        <f>D90</f>
        <v>531493</v>
      </c>
      <c r="E89" s="47">
        <f t="shared" si="10"/>
        <v>-531493</v>
      </c>
      <c r="F89" s="46">
        <f>F90</f>
        <v>0</v>
      </c>
      <c r="G89" s="47">
        <f t="shared" si="11"/>
        <v>0</v>
      </c>
      <c r="H89" s="46">
        <f>H90</f>
        <v>0</v>
      </c>
      <c r="I89" s="47">
        <f t="shared" si="12"/>
        <v>0</v>
      </c>
      <c r="J89" s="46">
        <f>J90</f>
        <v>0</v>
      </c>
    </row>
    <row r="90" spans="1:12" x14ac:dyDescent="0.2">
      <c r="A90" s="48" t="s">
        <v>39</v>
      </c>
      <c r="B90" s="46">
        <f>'источники первонач'!F10</f>
        <v>531493</v>
      </c>
      <c r="C90" s="47">
        <f t="shared" si="9"/>
        <v>0</v>
      </c>
      <c r="D90" s="49">
        <f>'источники март'!F10</f>
        <v>531493</v>
      </c>
      <c r="E90" s="47">
        <f t="shared" si="10"/>
        <v>-531493</v>
      </c>
      <c r="F90" s="49"/>
      <c r="G90" s="47">
        <f t="shared" si="11"/>
        <v>0</v>
      </c>
      <c r="H90" s="49"/>
      <c r="I90" s="47">
        <f t="shared" si="12"/>
        <v>0</v>
      </c>
      <c r="J90" s="49"/>
    </row>
    <row r="91" spans="1:12" x14ac:dyDescent="0.2">
      <c r="A91" s="48" t="s">
        <v>40</v>
      </c>
      <c r="B91" s="46"/>
      <c r="C91" s="47">
        <f t="shared" si="9"/>
        <v>0</v>
      </c>
      <c r="D91" s="49"/>
      <c r="E91" s="47">
        <f t="shared" si="10"/>
        <v>0</v>
      </c>
      <c r="F91" s="49"/>
      <c r="G91" s="47">
        <f t="shared" si="11"/>
        <v>0</v>
      </c>
      <c r="H91" s="49"/>
      <c r="I91" s="47">
        <f t="shared" si="12"/>
        <v>0</v>
      </c>
      <c r="J91" s="49"/>
    </row>
    <row r="92" spans="1:12" x14ac:dyDescent="0.2">
      <c r="A92" s="50"/>
      <c r="B92" s="51"/>
      <c r="C92" s="69" t="str">
        <f>IF(B92=0,"",D92-B92)</f>
        <v/>
      </c>
      <c r="D92" s="52" t="s">
        <v>13</v>
      </c>
      <c r="E92" s="69"/>
      <c r="F92" s="52" t="s">
        <v>13</v>
      </c>
      <c r="G92" s="69"/>
      <c r="H92" s="52" t="s">
        <v>13</v>
      </c>
      <c r="I92" s="69"/>
      <c r="J92" s="52" t="s">
        <v>13</v>
      </c>
    </row>
    <row r="93" spans="1:12" x14ac:dyDescent="0.2">
      <c r="A93" s="53"/>
      <c r="C93" s="70" t="str">
        <f>IF(B93=0,"",D93-B93)</f>
        <v/>
      </c>
      <c r="D93" s="55"/>
      <c r="E93" s="70" t="str">
        <f>IF(D93=0,"",F93-D93)</f>
        <v/>
      </c>
      <c r="F93" s="55"/>
      <c r="G93" s="70" t="str">
        <f>IF(F93=0,"",H93-F93)</f>
        <v/>
      </c>
      <c r="H93" s="55"/>
      <c r="I93" s="70" t="str">
        <f>IF(H93=0,"",J93-H93)</f>
        <v/>
      </c>
      <c r="J93" s="55"/>
    </row>
    <row r="94" spans="1:12" x14ac:dyDescent="0.2">
      <c r="A94" s="56"/>
      <c r="C94" s="70" t="str">
        <f>IF(B94=0,"",D94-B94)</f>
        <v/>
      </c>
      <c r="D94" s="55"/>
      <c r="E94" s="70" t="str">
        <f>IF(D94=0,"",F94-D94)</f>
        <v/>
      </c>
      <c r="F94" s="55"/>
      <c r="G94" s="70" t="str">
        <f>IF(F94=0,"",H94-F94)</f>
        <v/>
      </c>
      <c r="H94" s="55"/>
      <c r="I94" s="70" t="str">
        <f>IF(H94=0,"",J94-H94)</f>
        <v/>
      </c>
      <c r="J94" s="55"/>
    </row>
    <row r="95" spans="1:12" x14ac:dyDescent="0.2">
      <c r="A95" s="57"/>
      <c r="C95" s="70"/>
      <c r="D95" s="55"/>
      <c r="E95" s="70"/>
      <c r="F95" s="55"/>
      <c r="G95" s="70"/>
      <c r="H95" s="55"/>
      <c r="I95" s="70"/>
      <c r="J95" s="55"/>
    </row>
    <row r="96" spans="1:12" s="60" customFormat="1" ht="12" x14ac:dyDescent="0.2">
      <c r="A96" s="58"/>
      <c r="B96" s="58"/>
      <c r="C96" s="59"/>
      <c r="E96" s="59"/>
      <c r="G96" s="59"/>
      <c r="I96" s="59"/>
      <c r="K96" s="61"/>
      <c r="L96" s="62"/>
    </row>
    <row r="97" spans="1:12" s="60" customFormat="1" ht="12" x14ac:dyDescent="0.2">
      <c r="A97" s="58"/>
      <c r="B97" s="58"/>
      <c r="C97" s="59"/>
      <c r="E97" s="59"/>
      <c r="G97" s="59"/>
      <c r="I97" s="59"/>
      <c r="K97" s="61"/>
      <c r="L97" s="62"/>
    </row>
    <row r="98" spans="1:12" s="60" customFormat="1" ht="12" x14ac:dyDescent="0.2">
      <c r="A98" s="58"/>
      <c r="B98" s="58"/>
      <c r="C98" s="59"/>
      <c r="E98" s="59"/>
      <c r="G98" s="59"/>
      <c r="I98" s="59"/>
      <c r="K98" s="61"/>
      <c r="L98" s="62"/>
    </row>
    <row r="99" spans="1:12" s="60" customFormat="1" ht="12" x14ac:dyDescent="0.2">
      <c r="A99" s="58"/>
      <c r="B99" s="58"/>
      <c r="C99" s="59"/>
      <c r="E99" s="59"/>
      <c r="G99" s="59"/>
      <c r="I99" s="59"/>
      <c r="K99" s="61"/>
      <c r="L99" s="62"/>
    </row>
    <row r="100" spans="1:12" s="60" customFormat="1" ht="12" x14ac:dyDescent="0.2">
      <c r="A100" s="58"/>
      <c r="B100" s="58"/>
      <c r="C100" s="59"/>
      <c r="E100" s="59"/>
      <c r="G100" s="59"/>
      <c r="I100" s="59"/>
      <c r="K100" s="61"/>
      <c r="L100" s="62"/>
    </row>
    <row r="101" spans="1:12" s="60" customFormat="1" ht="12" x14ac:dyDescent="0.2">
      <c r="A101" s="58"/>
      <c r="B101" s="58"/>
      <c r="C101" s="59"/>
      <c r="E101" s="59"/>
      <c r="G101" s="59"/>
      <c r="I101" s="59"/>
      <c r="K101" s="61"/>
      <c r="L101" s="62"/>
    </row>
    <row r="102" spans="1:12" s="60" customFormat="1" ht="12" x14ac:dyDescent="0.2">
      <c r="A102" s="58"/>
      <c r="B102" s="58"/>
      <c r="C102" s="59"/>
      <c r="E102" s="59"/>
      <c r="G102" s="59"/>
      <c r="I102" s="59"/>
      <c r="K102" s="61"/>
      <c r="L102" s="62"/>
    </row>
    <row r="103" spans="1:12" s="60" customFormat="1" ht="12" x14ac:dyDescent="0.2">
      <c r="A103" s="58"/>
      <c r="B103" s="58"/>
      <c r="C103" s="59"/>
      <c r="E103" s="59"/>
      <c r="G103" s="59"/>
      <c r="I103" s="59"/>
      <c r="K103" s="61"/>
      <c r="L103" s="62"/>
    </row>
    <row r="104" spans="1:12" s="60" customFormat="1" ht="12" x14ac:dyDescent="0.2">
      <c r="A104" s="58"/>
      <c r="B104" s="58"/>
      <c r="C104" s="59"/>
      <c r="E104" s="59"/>
      <c r="G104" s="59"/>
      <c r="I104" s="59"/>
      <c r="K104" s="61"/>
      <c r="L104" s="62"/>
    </row>
  </sheetData>
  <pageMargins left="0.84" right="0.18" top="0.18" bottom="0.16" header="0.17" footer="0.16"/>
  <pageSetup paperSize="9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topLeftCell="A59" workbookViewId="0">
      <selection activeCell="E79" sqref="E79"/>
    </sheetView>
  </sheetViews>
  <sheetFormatPr defaultRowHeight="12.75" x14ac:dyDescent="0.2"/>
  <cols>
    <col min="1" max="1" width="94.1640625" customWidth="1"/>
    <col min="2" max="2" width="40.6640625" customWidth="1"/>
    <col min="3" max="5" width="28.83203125" customWidth="1"/>
  </cols>
  <sheetData>
    <row r="1" spans="1:5" ht="18.75" x14ac:dyDescent="0.2">
      <c r="A1" s="119" t="s">
        <v>46</v>
      </c>
      <c r="B1" s="119"/>
      <c r="C1" s="119"/>
      <c r="D1" s="119"/>
      <c r="E1" s="119"/>
    </row>
    <row r="3" spans="1:5" ht="18" customHeight="1" x14ac:dyDescent="0.2">
      <c r="B3" s="79"/>
      <c r="E3" s="79" t="s">
        <v>146</v>
      </c>
    </row>
    <row r="4" spans="1:5" ht="22.35" customHeight="1" x14ac:dyDescent="0.2">
      <c r="A4" s="118" t="s">
        <v>47</v>
      </c>
      <c r="B4" s="118" t="s">
        <v>48</v>
      </c>
      <c r="C4" s="118" t="s">
        <v>49</v>
      </c>
      <c r="D4" s="120" t="s">
        <v>202</v>
      </c>
      <c r="E4" s="120" t="s">
        <v>203</v>
      </c>
    </row>
    <row r="5" spans="1:5" ht="22.35" customHeight="1" x14ac:dyDescent="0.2">
      <c r="A5" s="118"/>
      <c r="B5" s="118"/>
      <c r="C5" s="120"/>
      <c r="D5" s="120"/>
      <c r="E5" s="120"/>
    </row>
    <row r="6" spans="1:5" ht="22.35" customHeight="1" x14ac:dyDescent="0.2">
      <c r="A6" s="118"/>
      <c r="B6" s="118"/>
      <c r="C6" s="120"/>
      <c r="D6" s="120"/>
      <c r="E6" s="120"/>
    </row>
    <row r="7" spans="1:5" ht="19.5" hidden="1" customHeight="1" x14ac:dyDescent="0.2">
      <c r="A7" s="111" t="s">
        <v>50</v>
      </c>
      <c r="B7" s="111" t="s">
        <v>51</v>
      </c>
      <c r="C7" s="111" t="s">
        <v>52</v>
      </c>
      <c r="D7" s="111" t="s">
        <v>53</v>
      </c>
      <c r="E7" s="111" t="s">
        <v>54</v>
      </c>
    </row>
    <row r="8" spans="1:5" ht="19.5" customHeight="1" x14ac:dyDescent="0.3">
      <c r="A8" s="112" t="s">
        <v>0</v>
      </c>
      <c r="B8" s="113"/>
      <c r="C8" s="114"/>
      <c r="D8" s="114"/>
      <c r="E8" s="114"/>
    </row>
    <row r="9" spans="1:5" ht="19.5" customHeight="1" x14ac:dyDescent="0.3">
      <c r="A9" s="105" t="s">
        <v>55</v>
      </c>
      <c r="B9" s="106" t="s">
        <v>151</v>
      </c>
      <c r="C9" s="107">
        <v>20662119</v>
      </c>
      <c r="D9" s="107">
        <v>21684708</v>
      </c>
      <c r="E9" s="107">
        <v>22514434</v>
      </c>
    </row>
    <row r="10" spans="1:5" ht="15.75" x14ac:dyDescent="0.25">
      <c r="A10" s="109" t="s">
        <v>56</v>
      </c>
      <c r="B10" s="87"/>
      <c r="C10" s="110">
        <v>18795219</v>
      </c>
      <c r="D10" s="110">
        <v>19767808</v>
      </c>
      <c r="E10" s="110">
        <v>20497534</v>
      </c>
    </row>
    <row r="11" spans="1:5" ht="15.75" x14ac:dyDescent="0.25">
      <c r="A11" s="85" t="s">
        <v>57</v>
      </c>
      <c r="B11" s="84" t="s">
        <v>152</v>
      </c>
      <c r="C11" s="108">
        <v>14263000</v>
      </c>
      <c r="D11" s="108">
        <v>14846000</v>
      </c>
      <c r="E11" s="108">
        <v>15500000</v>
      </c>
    </row>
    <row r="12" spans="1:5" ht="15.75" x14ac:dyDescent="0.25">
      <c r="A12" s="109" t="s">
        <v>58</v>
      </c>
      <c r="B12" s="87" t="s">
        <v>153</v>
      </c>
      <c r="C12" s="110">
        <v>14263000</v>
      </c>
      <c r="D12" s="110">
        <v>14846000</v>
      </c>
      <c r="E12" s="110">
        <v>15500000</v>
      </c>
    </row>
    <row r="13" spans="1:5" ht="83.65" customHeight="1" x14ac:dyDescent="0.25">
      <c r="A13" s="109" t="s">
        <v>204</v>
      </c>
      <c r="B13" s="87" t="s">
        <v>205</v>
      </c>
      <c r="C13" s="110">
        <v>14263000</v>
      </c>
      <c r="D13" s="110">
        <v>14846000</v>
      </c>
      <c r="E13" s="110">
        <v>15500000</v>
      </c>
    </row>
    <row r="14" spans="1:5" ht="33.4" customHeight="1" x14ac:dyDescent="0.25">
      <c r="A14" s="85" t="s">
        <v>59</v>
      </c>
      <c r="B14" s="84" t="s">
        <v>154</v>
      </c>
      <c r="C14" s="108">
        <v>972219</v>
      </c>
      <c r="D14" s="108">
        <v>1019808</v>
      </c>
      <c r="E14" s="108">
        <v>1081534</v>
      </c>
    </row>
    <row r="15" spans="1:5" ht="33.4" customHeight="1" x14ac:dyDescent="0.25">
      <c r="A15" s="109" t="s">
        <v>60</v>
      </c>
      <c r="B15" s="87" t="s">
        <v>155</v>
      </c>
      <c r="C15" s="110">
        <v>972219</v>
      </c>
      <c r="D15" s="110">
        <v>1019808</v>
      </c>
      <c r="E15" s="110">
        <v>1081534</v>
      </c>
    </row>
    <row r="16" spans="1:5" ht="83.65" customHeight="1" x14ac:dyDescent="0.25">
      <c r="A16" s="109" t="s">
        <v>136</v>
      </c>
      <c r="B16" s="87" t="s">
        <v>156</v>
      </c>
      <c r="C16" s="110">
        <v>352552</v>
      </c>
      <c r="D16" s="110">
        <v>369550</v>
      </c>
      <c r="E16" s="110">
        <v>391146</v>
      </c>
    </row>
    <row r="17" spans="1:5" ht="100.35" customHeight="1" x14ac:dyDescent="0.25">
      <c r="A17" s="109" t="s">
        <v>137</v>
      </c>
      <c r="B17" s="87" t="s">
        <v>157</v>
      </c>
      <c r="C17" s="110">
        <v>2470</v>
      </c>
      <c r="D17" s="110">
        <v>2440</v>
      </c>
      <c r="E17" s="110">
        <v>2504</v>
      </c>
    </row>
    <row r="18" spans="1:5" ht="83.65" customHeight="1" x14ac:dyDescent="0.25">
      <c r="A18" s="109" t="s">
        <v>138</v>
      </c>
      <c r="B18" s="87" t="s">
        <v>158</v>
      </c>
      <c r="C18" s="110">
        <v>682755</v>
      </c>
      <c r="D18" s="110">
        <v>716562</v>
      </c>
      <c r="E18" s="110">
        <v>758715</v>
      </c>
    </row>
    <row r="19" spans="1:5" ht="83.65" customHeight="1" x14ac:dyDescent="0.25">
      <c r="A19" s="109" t="s">
        <v>159</v>
      </c>
      <c r="B19" s="87" t="s">
        <v>160</v>
      </c>
      <c r="C19" s="110">
        <v>-65558</v>
      </c>
      <c r="D19" s="110">
        <v>-68744</v>
      </c>
      <c r="E19" s="110">
        <v>-70831</v>
      </c>
    </row>
    <row r="20" spans="1:5" ht="15.75" x14ac:dyDescent="0.25">
      <c r="A20" s="85" t="s">
        <v>4</v>
      </c>
      <c r="B20" s="84" t="s">
        <v>161</v>
      </c>
      <c r="C20" s="108">
        <v>7000</v>
      </c>
      <c r="D20" s="108">
        <v>7000</v>
      </c>
      <c r="E20" s="108">
        <v>8000</v>
      </c>
    </row>
    <row r="21" spans="1:5" ht="15.75" x14ac:dyDescent="0.25">
      <c r="A21" s="109" t="s">
        <v>61</v>
      </c>
      <c r="B21" s="87" t="s">
        <v>162</v>
      </c>
      <c r="C21" s="110">
        <v>7000</v>
      </c>
      <c r="D21" s="110">
        <v>7000</v>
      </c>
      <c r="E21" s="110">
        <v>8000</v>
      </c>
    </row>
    <row r="22" spans="1:5" ht="15.75" x14ac:dyDescent="0.25">
      <c r="A22" s="109" t="s">
        <v>61</v>
      </c>
      <c r="B22" s="87" t="s">
        <v>198</v>
      </c>
      <c r="C22" s="110">
        <v>7000</v>
      </c>
      <c r="D22" s="110">
        <v>7000</v>
      </c>
      <c r="E22" s="110">
        <v>8000</v>
      </c>
    </row>
    <row r="23" spans="1:5" ht="15.75" x14ac:dyDescent="0.25">
      <c r="A23" s="85" t="s">
        <v>62</v>
      </c>
      <c r="B23" s="84" t="s">
        <v>163</v>
      </c>
      <c r="C23" s="108">
        <v>3553000</v>
      </c>
      <c r="D23" s="108">
        <v>3895000</v>
      </c>
      <c r="E23" s="108">
        <v>3908000</v>
      </c>
    </row>
    <row r="24" spans="1:5" ht="15.75" x14ac:dyDescent="0.25">
      <c r="A24" s="109" t="s">
        <v>63</v>
      </c>
      <c r="B24" s="87" t="s">
        <v>164</v>
      </c>
      <c r="C24" s="110">
        <v>1587000</v>
      </c>
      <c r="D24" s="110">
        <v>1901000</v>
      </c>
      <c r="E24" s="110">
        <v>1901000</v>
      </c>
    </row>
    <row r="25" spans="1:5" ht="50.1" customHeight="1" x14ac:dyDescent="0.25">
      <c r="A25" s="109" t="s">
        <v>64</v>
      </c>
      <c r="B25" s="87" t="s">
        <v>165</v>
      </c>
      <c r="C25" s="110">
        <v>1587000</v>
      </c>
      <c r="D25" s="110">
        <v>1901000</v>
      </c>
      <c r="E25" s="110">
        <v>1901000</v>
      </c>
    </row>
    <row r="26" spans="1:5" ht="15.75" x14ac:dyDescent="0.25">
      <c r="A26" s="109" t="s">
        <v>65</v>
      </c>
      <c r="B26" s="87" t="s">
        <v>166</v>
      </c>
      <c r="C26" s="110">
        <v>1966000</v>
      </c>
      <c r="D26" s="110">
        <v>1994000</v>
      </c>
      <c r="E26" s="110">
        <v>2007000</v>
      </c>
    </row>
    <row r="27" spans="1:5" ht="15.75" x14ac:dyDescent="0.25">
      <c r="A27" s="109" t="s">
        <v>66</v>
      </c>
      <c r="B27" s="87" t="s">
        <v>167</v>
      </c>
      <c r="C27" s="110">
        <v>1400000</v>
      </c>
      <c r="D27" s="110">
        <v>1420000</v>
      </c>
      <c r="E27" s="110">
        <v>1430000</v>
      </c>
    </row>
    <row r="28" spans="1:5" ht="33.4" customHeight="1" x14ac:dyDescent="0.25">
      <c r="A28" s="109" t="s">
        <v>67</v>
      </c>
      <c r="B28" s="87" t="s">
        <v>168</v>
      </c>
      <c r="C28" s="110">
        <v>1400000</v>
      </c>
      <c r="D28" s="110">
        <v>1420000</v>
      </c>
      <c r="E28" s="110">
        <v>1430000</v>
      </c>
    </row>
    <row r="29" spans="1:5" ht="15.75" x14ac:dyDescent="0.25">
      <c r="A29" s="109" t="s">
        <v>68</v>
      </c>
      <c r="B29" s="87" t="s">
        <v>169</v>
      </c>
      <c r="C29" s="110">
        <v>566000</v>
      </c>
      <c r="D29" s="110">
        <v>574000</v>
      </c>
      <c r="E29" s="110">
        <v>577000</v>
      </c>
    </row>
    <row r="30" spans="1:5" ht="33.4" customHeight="1" x14ac:dyDescent="0.25">
      <c r="A30" s="109" t="s">
        <v>69</v>
      </c>
      <c r="B30" s="87" t="s">
        <v>170</v>
      </c>
      <c r="C30" s="110">
        <v>566000</v>
      </c>
      <c r="D30" s="110">
        <v>574000</v>
      </c>
      <c r="E30" s="110">
        <v>577000</v>
      </c>
    </row>
    <row r="31" spans="1:5" ht="15.75" x14ac:dyDescent="0.25">
      <c r="A31" s="109" t="s">
        <v>70</v>
      </c>
      <c r="B31" s="87"/>
      <c r="C31" s="110">
        <v>1866900</v>
      </c>
      <c r="D31" s="110">
        <v>1916900</v>
      </c>
      <c r="E31" s="110">
        <v>2016900</v>
      </c>
    </row>
    <row r="32" spans="1:5" ht="50.1" customHeight="1" x14ac:dyDescent="0.25">
      <c r="A32" s="85" t="s">
        <v>71</v>
      </c>
      <c r="B32" s="84" t="s">
        <v>171</v>
      </c>
      <c r="C32" s="108">
        <v>1400000</v>
      </c>
      <c r="D32" s="108">
        <v>1400000</v>
      </c>
      <c r="E32" s="108">
        <v>1450000</v>
      </c>
    </row>
    <row r="33" spans="1:5" ht="100.35" customHeight="1" x14ac:dyDescent="0.25">
      <c r="A33" s="109" t="s">
        <v>72</v>
      </c>
      <c r="B33" s="87" t="s">
        <v>172</v>
      </c>
      <c r="C33" s="110">
        <v>600000</v>
      </c>
      <c r="D33" s="110">
        <v>600000</v>
      </c>
      <c r="E33" s="110">
        <v>650000</v>
      </c>
    </row>
    <row r="34" spans="1:5" ht="66.95" customHeight="1" x14ac:dyDescent="0.25">
      <c r="A34" s="109" t="s">
        <v>73</v>
      </c>
      <c r="B34" s="87" t="s">
        <v>173</v>
      </c>
      <c r="C34" s="110">
        <v>600000</v>
      </c>
      <c r="D34" s="110">
        <v>600000</v>
      </c>
      <c r="E34" s="110">
        <v>650000</v>
      </c>
    </row>
    <row r="35" spans="1:5" ht="83.65" customHeight="1" x14ac:dyDescent="0.25">
      <c r="A35" s="109" t="s">
        <v>74</v>
      </c>
      <c r="B35" s="87" t="s">
        <v>174</v>
      </c>
      <c r="C35" s="110">
        <v>600000</v>
      </c>
      <c r="D35" s="110">
        <v>600000</v>
      </c>
      <c r="E35" s="110">
        <v>650000</v>
      </c>
    </row>
    <row r="36" spans="1:5" ht="83.65" customHeight="1" x14ac:dyDescent="0.25">
      <c r="A36" s="109" t="s">
        <v>75</v>
      </c>
      <c r="B36" s="87" t="s">
        <v>175</v>
      </c>
      <c r="C36" s="110">
        <v>800000</v>
      </c>
      <c r="D36" s="110">
        <v>800000</v>
      </c>
      <c r="E36" s="110">
        <v>800000</v>
      </c>
    </row>
    <row r="37" spans="1:5" ht="83.65" customHeight="1" x14ac:dyDescent="0.25">
      <c r="A37" s="109" t="s">
        <v>76</v>
      </c>
      <c r="B37" s="87" t="s">
        <v>176</v>
      </c>
      <c r="C37" s="110">
        <v>800000</v>
      </c>
      <c r="D37" s="110">
        <v>800000</v>
      </c>
      <c r="E37" s="110">
        <v>800000</v>
      </c>
    </row>
    <row r="38" spans="1:5" ht="83.65" customHeight="1" x14ac:dyDescent="0.25">
      <c r="A38" s="109" t="s">
        <v>77</v>
      </c>
      <c r="B38" s="87" t="s">
        <v>177</v>
      </c>
      <c r="C38" s="110">
        <v>800000</v>
      </c>
      <c r="D38" s="110">
        <v>800000</v>
      </c>
      <c r="E38" s="110">
        <v>800000</v>
      </c>
    </row>
    <row r="39" spans="1:5" ht="33.4" customHeight="1" x14ac:dyDescent="0.25">
      <c r="A39" s="85" t="s">
        <v>206</v>
      </c>
      <c r="B39" s="84" t="s">
        <v>178</v>
      </c>
      <c r="C39" s="108">
        <v>5900</v>
      </c>
      <c r="D39" s="108">
        <v>5900</v>
      </c>
      <c r="E39" s="108">
        <v>5900</v>
      </c>
    </row>
    <row r="40" spans="1:5" ht="15.75" x14ac:dyDescent="0.25">
      <c r="A40" s="109" t="s">
        <v>78</v>
      </c>
      <c r="B40" s="87" t="s">
        <v>179</v>
      </c>
      <c r="C40" s="110">
        <v>5000</v>
      </c>
      <c r="D40" s="110">
        <v>5000</v>
      </c>
      <c r="E40" s="110">
        <v>5000</v>
      </c>
    </row>
    <row r="41" spans="1:5" ht="15.75" x14ac:dyDescent="0.25">
      <c r="A41" s="109" t="s">
        <v>79</v>
      </c>
      <c r="B41" s="87" t="s">
        <v>180</v>
      </c>
      <c r="C41" s="110">
        <v>5000</v>
      </c>
      <c r="D41" s="110">
        <v>5000</v>
      </c>
      <c r="E41" s="110">
        <v>5000</v>
      </c>
    </row>
    <row r="42" spans="1:5" ht="33.4" customHeight="1" x14ac:dyDescent="0.25">
      <c r="A42" s="109" t="s">
        <v>80</v>
      </c>
      <c r="B42" s="87" t="s">
        <v>181</v>
      </c>
      <c r="C42" s="110">
        <v>5000</v>
      </c>
      <c r="D42" s="110">
        <v>5000</v>
      </c>
      <c r="E42" s="110">
        <v>5000</v>
      </c>
    </row>
    <row r="43" spans="1:5" ht="15.75" x14ac:dyDescent="0.25">
      <c r="A43" s="109" t="s">
        <v>207</v>
      </c>
      <c r="B43" s="87" t="s">
        <v>208</v>
      </c>
      <c r="C43" s="110">
        <v>900</v>
      </c>
      <c r="D43" s="110">
        <v>900</v>
      </c>
      <c r="E43" s="110">
        <v>900</v>
      </c>
    </row>
    <row r="44" spans="1:5" ht="15.75" x14ac:dyDescent="0.25">
      <c r="A44" s="109" t="s">
        <v>209</v>
      </c>
      <c r="B44" s="87" t="s">
        <v>210</v>
      </c>
      <c r="C44" s="110">
        <v>900</v>
      </c>
      <c r="D44" s="110">
        <v>900</v>
      </c>
      <c r="E44" s="110">
        <v>900</v>
      </c>
    </row>
    <row r="45" spans="1:5" ht="33.4" customHeight="1" x14ac:dyDescent="0.25">
      <c r="A45" s="109" t="s">
        <v>211</v>
      </c>
      <c r="B45" s="87" t="s">
        <v>212</v>
      </c>
      <c r="C45" s="110">
        <v>900</v>
      </c>
      <c r="D45" s="110">
        <v>900</v>
      </c>
      <c r="E45" s="110">
        <v>900</v>
      </c>
    </row>
    <row r="46" spans="1:5" ht="33.4" customHeight="1" x14ac:dyDescent="0.25">
      <c r="A46" s="85" t="s">
        <v>213</v>
      </c>
      <c r="B46" s="84" t="s">
        <v>214</v>
      </c>
      <c r="C46" s="108">
        <v>300000</v>
      </c>
      <c r="D46" s="108">
        <v>350000</v>
      </c>
      <c r="E46" s="108">
        <v>400000</v>
      </c>
    </row>
    <row r="47" spans="1:5" ht="33.4" customHeight="1" x14ac:dyDescent="0.25">
      <c r="A47" s="109" t="s">
        <v>215</v>
      </c>
      <c r="B47" s="87" t="s">
        <v>216</v>
      </c>
      <c r="C47" s="110">
        <v>300000</v>
      </c>
      <c r="D47" s="110">
        <v>350000</v>
      </c>
      <c r="E47" s="110">
        <v>400000</v>
      </c>
    </row>
    <row r="48" spans="1:5" ht="33.4" customHeight="1" x14ac:dyDescent="0.25">
      <c r="A48" s="109" t="s">
        <v>217</v>
      </c>
      <c r="B48" s="87" t="s">
        <v>218</v>
      </c>
      <c r="C48" s="110">
        <v>300000</v>
      </c>
      <c r="D48" s="110">
        <v>350000</v>
      </c>
      <c r="E48" s="110">
        <v>400000</v>
      </c>
    </row>
    <row r="49" spans="1:5" ht="50.1" customHeight="1" x14ac:dyDescent="0.25">
      <c r="A49" s="109" t="s">
        <v>219</v>
      </c>
      <c r="B49" s="87" t="s">
        <v>220</v>
      </c>
      <c r="C49" s="110">
        <v>300000</v>
      </c>
      <c r="D49" s="110">
        <v>350000</v>
      </c>
      <c r="E49" s="110">
        <v>400000</v>
      </c>
    </row>
    <row r="50" spans="1:5" ht="15.75" x14ac:dyDescent="0.25">
      <c r="A50" s="85" t="s">
        <v>128</v>
      </c>
      <c r="B50" s="84" t="s">
        <v>182</v>
      </c>
      <c r="C50" s="108">
        <v>1000</v>
      </c>
      <c r="D50" s="108">
        <v>1000</v>
      </c>
      <c r="E50" s="108">
        <v>1000</v>
      </c>
    </row>
    <row r="51" spans="1:5" ht="33.4" customHeight="1" x14ac:dyDescent="0.25">
      <c r="A51" s="109" t="s">
        <v>129</v>
      </c>
      <c r="B51" s="87" t="s">
        <v>183</v>
      </c>
      <c r="C51" s="110">
        <v>1000</v>
      </c>
      <c r="D51" s="110">
        <v>1000</v>
      </c>
      <c r="E51" s="110">
        <v>1000</v>
      </c>
    </row>
    <row r="52" spans="1:5" ht="50.1" customHeight="1" x14ac:dyDescent="0.25">
      <c r="A52" s="109" t="s">
        <v>130</v>
      </c>
      <c r="B52" s="87" t="s">
        <v>184</v>
      </c>
      <c r="C52" s="110">
        <v>1000</v>
      </c>
      <c r="D52" s="110">
        <v>1000</v>
      </c>
      <c r="E52" s="110">
        <v>1000</v>
      </c>
    </row>
    <row r="53" spans="1:5" ht="15.75" x14ac:dyDescent="0.25">
      <c r="A53" s="85" t="s">
        <v>45</v>
      </c>
      <c r="B53" s="84" t="s">
        <v>185</v>
      </c>
      <c r="C53" s="108">
        <v>160000</v>
      </c>
      <c r="D53" s="108">
        <v>160000</v>
      </c>
      <c r="E53" s="108">
        <v>160000</v>
      </c>
    </row>
    <row r="54" spans="1:5" ht="15.75" x14ac:dyDescent="0.25">
      <c r="A54" s="109" t="s">
        <v>81</v>
      </c>
      <c r="B54" s="87" t="s">
        <v>186</v>
      </c>
      <c r="C54" s="110">
        <v>160000</v>
      </c>
      <c r="D54" s="110">
        <v>160000</v>
      </c>
      <c r="E54" s="110">
        <v>160000</v>
      </c>
    </row>
    <row r="55" spans="1:5" ht="15.75" x14ac:dyDescent="0.25">
      <c r="A55" s="109" t="s">
        <v>82</v>
      </c>
      <c r="B55" s="87" t="s">
        <v>187</v>
      </c>
      <c r="C55" s="110">
        <v>160000</v>
      </c>
      <c r="D55" s="110">
        <v>160000</v>
      </c>
      <c r="E55" s="110">
        <v>160000</v>
      </c>
    </row>
    <row r="56" spans="1:5" ht="19.5" customHeight="1" x14ac:dyDescent="0.3">
      <c r="A56" s="105" t="s">
        <v>3</v>
      </c>
      <c r="B56" s="106" t="s">
        <v>188</v>
      </c>
      <c r="C56" s="107">
        <v>13574230</v>
      </c>
      <c r="D56" s="107">
        <v>12640860</v>
      </c>
      <c r="E56" s="107">
        <v>12635660</v>
      </c>
    </row>
    <row r="57" spans="1:5" ht="33.4" customHeight="1" x14ac:dyDescent="0.25">
      <c r="A57" s="85" t="s">
        <v>83</v>
      </c>
      <c r="B57" s="84" t="s">
        <v>189</v>
      </c>
      <c r="C57" s="108">
        <v>13574230</v>
      </c>
      <c r="D57" s="108">
        <v>12640860</v>
      </c>
      <c r="E57" s="108">
        <v>12635660</v>
      </c>
    </row>
    <row r="58" spans="1:5" ht="15.75" x14ac:dyDescent="0.25">
      <c r="A58" s="109" t="s">
        <v>190</v>
      </c>
      <c r="B58" s="87" t="s">
        <v>221</v>
      </c>
      <c r="C58" s="110">
        <v>6888400</v>
      </c>
      <c r="D58" s="110">
        <v>6225000</v>
      </c>
      <c r="E58" s="110">
        <v>6219800</v>
      </c>
    </row>
    <row r="59" spans="1:5" ht="15.75" x14ac:dyDescent="0.25">
      <c r="A59" s="109" t="s">
        <v>84</v>
      </c>
      <c r="B59" s="87" t="s">
        <v>222</v>
      </c>
      <c r="C59" s="110">
        <v>228400</v>
      </c>
      <c r="D59" s="110">
        <v>225000</v>
      </c>
      <c r="E59" s="110">
        <v>219800</v>
      </c>
    </row>
    <row r="60" spans="1:5" ht="33.4" customHeight="1" x14ac:dyDescent="0.25">
      <c r="A60" s="109" t="s">
        <v>191</v>
      </c>
      <c r="B60" s="87" t="s">
        <v>223</v>
      </c>
      <c r="C60" s="110">
        <v>228400</v>
      </c>
      <c r="D60" s="110">
        <v>225000</v>
      </c>
      <c r="E60" s="110">
        <v>219800</v>
      </c>
    </row>
    <row r="61" spans="1:5" ht="33.4" customHeight="1" x14ac:dyDescent="0.25">
      <c r="A61" s="109" t="s">
        <v>85</v>
      </c>
      <c r="B61" s="87" t="s">
        <v>224</v>
      </c>
      <c r="C61" s="110">
        <v>6660000</v>
      </c>
      <c r="D61" s="110">
        <v>6000000</v>
      </c>
      <c r="E61" s="110">
        <v>6000000</v>
      </c>
    </row>
    <row r="62" spans="1:5" ht="33.4" customHeight="1" x14ac:dyDescent="0.25">
      <c r="A62" s="109" t="s">
        <v>86</v>
      </c>
      <c r="B62" s="87" t="s">
        <v>225</v>
      </c>
      <c r="C62" s="110">
        <v>6660000</v>
      </c>
      <c r="D62" s="110">
        <v>6000000</v>
      </c>
      <c r="E62" s="110">
        <v>6000000</v>
      </c>
    </row>
    <row r="63" spans="1:5" ht="33.4" customHeight="1" x14ac:dyDescent="0.25">
      <c r="A63" s="109" t="s">
        <v>139</v>
      </c>
      <c r="B63" s="87" t="s">
        <v>226</v>
      </c>
      <c r="C63" s="110">
        <v>272300</v>
      </c>
      <c r="D63" s="110">
        <v>0</v>
      </c>
      <c r="E63" s="110">
        <v>0</v>
      </c>
    </row>
    <row r="64" spans="1:5" ht="15.75" x14ac:dyDescent="0.25">
      <c r="A64" s="109" t="s">
        <v>227</v>
      </c>
      <c r="B64" s="87" t="s">
        <v>228</v>
      </c>
      <c r="C64" s="110">
        <v>272300</v>
      </c>
      <c r="D64" s="110">
        <v>0</v>
      </c>
      <c r="E64" s="110">
        <v>0</v>
      </c>
    </row>
    <row r="65" spans="1:5" ht="15.75" x14ac:dyDescent="0.25">
      <c r="A65" s="109" t="s">
        <v>229</v>
      </c>
      <c r="B65" s="87" t="s">
        <v>230</v>
      </c>
      <c r="C65" s="110">
        <v>272300</v>
      </c>
      <c r="D65" s="110">
        <v>0</v>
      </c>
      <c r="E65" s="110">
        <v>0</v>
      </c>
    </row>
    <row r="66" spans="1:5" ht="15.75" x14ac:dyDescent="0.25">
      <c r="A66" s="109" t="s">
        <v>192</v>
      </c>
      <c r="B66" s="87" t="s">
        <v>231</v>
      </c>
      <c r="C66" s="110">
        <v>702830</v>
      </c>
      <c r="D66" s="110">
        <v>705160</v>
      </c>
      <c r="E66" s="110">
        <v>705160</v>
      </c>
    </row>
    <row r="67" spans="1:5" ht="33.4" customHeight="1" x14ac:dyDescent="0.25">
      <c r="A67" s="109" t="s">
        <v>91</v>
      </c>
      <c r="B67" s="87" t="s">
        <v>232</v>
      </c>
      <c r="C67" s="110">
        <v>16170</v>
      </c>
      <c r="D67" s="110">
        <v>16500</v>
      </c>
      <c r="E67" s="110">
        <v>16500</v>
      </c>
    </row>
    <row r="68" spans="1:5" ht="33.4" customHeight="1" x14ac:dyDescent="0.25">
      <c r="A68" s="109" t="s">
        <v>92</v>
      </c>
      <c r="B68" s="87" t="s">
        <v>233</v>
      </c>
      <c r="C68" s="110">
        <v>16170</v>
      </c>
      <c r="D68" s="110">
        <v>16500</v>
      </c>
      <c r="E68" s="110">
        <v>16500</v>
      </c>
    </row>
    <row r="69" spans="1:5" ht="33.4" customHeight="1" x14ac:dyDescent="0.25">
      <c r="A69" s="109" t="s">
        <v>89</v>
      </c>
      <c r="B69" s="87" t="s">
        <v>234</v>
      </c>
      <c r="C69" s="110">
        <v>603260</v>
      </c>
      <c r="D69" s="110">
        <v>603260</v>
      </c>
      <c r="E69" s="110">
        <v>603260</v>
      </c>
    </row>
    <row r="70" spans="1:5" ht="50.1" customHeight="1" x14ac:dyDescent="0.25">
      <c r="A70" s="109" t="s">
        <v>90</v>
      </c>
      <c r="B70" s="87" t="s">
        <v>235</v>
      </c>
      <c r="C70" s="110">
        <v>603260</v>
      </c>
      <c r="D70" s="110">
        <v>603260</v>
      </c>
      <c r="E70" s="110">
        <v>603260</v>
      </c>
    </row>
    <row r="71" spans="1:5" ht="33.4" customHeight="1" x14ac:dyDescent="0.25">
      <c r="A71" s="109" t="s">
        <v>87</v>
      </c>
      <c r="B71" s="87" t="s">
        <v>236</v>
      </c>
      <c r="C71" s="110">
        <v>83400</v>
      </c>
      <c r="D71" s="110">
        <v>85400</v>
      </c>
      <c r="E71" s="110">
        <v>85400</v>
      </c>
    </row>
    <row r="72" spans="1:5" ht="33.4" customHeight="1" x14ac:dyDescent="0.25">
      <c r="A72" s="109" t="s">
        <v>88</v>
      </c>
      <c r="B72" s="87" t="s">
        <v>237</v>
      </c>
      <c r="C72" s="110">
        <v>83400</v>
      </c>
      <c r="D72" s="110">
        <v>85400</v>
      </c>
      <c r="E72" s="110">
        <v>85400</v>
      </c>
    </row>
    <row r="73" spans="1:5" ht="15.75" x14ac:dyDescent="0.25">
      <c r="A73" s="109" t="s">
        <v>93</v>
      </c>
      <c r="B73" s="87" t="s">
        <v>238</v>
      </c>
      <c r="C73" s="110">
        <v>5710700</v>
      </c>
      <c r="D73" s="110">
        <v>5710700</v>
      </c>
      <c r="E73" s="110">
        <v>5710700</v>
      </c>
    </row>
    <row r="74" spans="1:5" ht="66.95" customHeight="1" x14ac:dyDescent="0.25">
      <c r="A74" s="109" t="s">
        <v>94</v>
      </c>
      <c r="B74" s="87" t="s">
        <v>239</v>
      </c>
      <c r="C74" s="110">
        <v>5710700</v>
      </c>
      <c r="D74" s="110">
        <v>5710700</v>
      </c>
      <c r="E74" s="110">
        <v>5710700</v>
      </c>
    </row>
    <row r="75" spans="1:5" ht="66.95" customHeight="1" x14ac:dyDescent="0.25">
      <c r="A75" s="109" t="s">
        <v>95</v>
      </c>
      <c r="B75" s="87" t="s">
        <v>240</v>
      </c>
      <c r="C75" s="110">
        <v>5710700</v>
      </c>
      <c r="D75" s="110">
        <v>5710700</v>
      </c>
      <c r="E75" s="110">
        <v>5710700</v>
      </c>
    </row>
    <row r="76" spans="1:5" ht="15.75" x14ac:dyDescent="0.25">
      <c r="A76" s="109" t="s">
        <v>96</v>
      </c>
      <c r="B76" s="87"/>
      <c r="C76" s="110">
        <v>34236349</v>
      </c>
      <c r="D76" s="110">
        <v>34325568</v>
      </c>
      <c r="E76" s="110">
        <v>35150094</v>
      </c>
    </row>
    <row r="78" spans="1:5" x14ac:dyDescent="0.2">
      <c r="C78" s="77">
        <f>C76-'разраб 2019'!B44</f>
        <v>0</v>
      </c>
      <c r="D78" s="77">
        <f>D76-'разраб 2020'!B44</f>
        <v>0</v>
      </c>
      <c r="E78" s="77">
        <f>E76-'разраб 2021'!B44</f>
        <v>0</v>
      </c>
    </row>
  </sheetData>
  <mergeCells count="6">
    <mergeCell ref="B4:B6"/>
    <mergeCell ref="A4:A6"/>
    <mergeCell ref="A1:E1"/>
    <mergeCell ref="C4:C6"/>
    <mergeCell ref="D4:D6"/>
    <mergeCell ref="E4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F4" sqref="F4:F5"/>
    </sheetView>
  </sheetViews>
  <sheetFormatPr defaultRowHeight="12.75" x14ac:dyDescent="0.2"/>
  <cols>
    <col min="1" max="1" width="50.33203125" customWidth="1"/>
    <col min="2" max="3" width="14.83203125" customWidth="1"/>
    <col min="4" max="6" width="30.33203125" customWidth="1"/>
  </cols>
  <sheetData>
    <row r="1" spans="1:6" ht="19.5" customHeight="1" x14ac:dyDescent="0.2">
      <c r="A1" s="121" t="s">
        <v>97</v>
      </c>
      <c r="B1" s="121"/>
      <c r="C1" s="121"/>
      <c r="D1" s="121"/>
      <c r="E1" s="121"/>
      <c r="F1" s="121"/>
    </row>
    <row r="2" spans="1:6" ht="18.75" x14ac:dyDescent="0.2">
      <c r="A2" s="74"/>
      <c r="B2" s="74"/>
      <c r="C2" s="74"/>
      <c r="D2" s="74"/>
      <c r="E2" s="74"/>
      <c r="F2" s="74"/>
    </row>
    <row r="3" spans="1:6" ht="19.5" customHeight="1" x14ac:dyDescent="0.2">
      <c r="A3" s="91"/>
      <c r="B3" s="91"/>
      <c r="C3" s="91"/>
      <c r="D3" s="94">
        <f>D7-'разраб 2019'!B80</f>
        <v>0</v>
      </c>
      <c r="E3" s="94">
        <f>E7-'разраб 2020'!B80</f>
        <v>0</v>
      </c>
      <c r="F3" s="94">
        <f>F7-'разраб 2021'!B80</f>
        <v>0</v>
      </c>
    </row>
    <row r="4" spans="1:6" ht="12.75" customHeight="1" x14ac:dyDescent="0.2">
      <c r="A4" s="122" t="s">
        <v>99</v>
      </c>
      <c r="B4" s="118" t="s">
        <v>100</v>
      </c>
      <c r="C4" s="118" t="s">
        <v>101</v>
      </c>
      <c r="D4" s="122" t="s">
        <v>49</v>
      </c>
      <c r="E4" s="122" t="s">
        <v>199</v>
      </c>
      <c r="F4" s="122" t="s">
        <v>249</v>
      </c>
    </row>
    <row r="5" spans="1:6" ht="12.75" customHeight="1" x14ac:dyDescent="0.2">
      <c r="A5" s="122"/>
      <c r="B5" s="118" t="s">
        <v>100</v>
      </c>
      <c r="C5" s="118" t="s">
        <v>101</v>
      </c>
      <c r="D5" s="122"/>
      <c r="E5" s="122" t="s">
        <v>49</v>
      </c>
      <c r="F5" s="122" t="s">
        <v>49</v>
      </c>
    </row>
    <row r="6" spans="1:6" hidden="1" x14ac:dyDescent="0.2">
      <c r="A6" s="75"/>
      <c r="B6" s="75"/>
      <c r="C6" s="75"/>
      <c r="D6" s="75"/>
      <c r="E6" s="75"/>
      <c r="F6" s="75"/>
    </row>
    <row r="7" spans="1:6" ht="16.7" customHeight="1" x14ac:dyDescent="0.25">
      <c r="A7" s="85" t="s">
        <v>102</v>
      </c>
      <c r="B7" s="84"/>
      <c r="C7" s="84"/>
      <c r="D7" s="86">
        <v>35025974</v>
      </c>
      <c r="E7" s="86">
        <v>34839861</v>
      </c>
      <c r="F7" s="86">
        <v>35681587</v>
      </c>
    </row>
    <row r="8" spans="1:6" ht="33.4" customHeight="1" x14ac:dyDescent="0.25">
      <c r="A8" s="92" t="s">
        <v>22</v>
      </c>
      <c r="B8" s="84" t="s">
        <v>103</v>
      </c>
      <c r="C8" s="84" t="s">
        <v>104</v>
      </c>
      <c r="D8" s="86">
        <v>15706484</v>
      </c>
      <c r="E8" s="86">
        <v>15361882</v>
      </c>
      <c r="F8" s="86">
        <v>15361882</v>
      </c>
    </row>
    <row r="9" spans="1:6" ht="100.35" customHeight="1" x14ac:dyDescent="0.25">
      <c r="A9" s="93" t="s">
        <v>105</v>
      </c>
      <c r="B9" s="87" t="s">
        <v>103</v>
      </c>
      <c r="C9" s="87" t="s">
        <v>106</v>
      </c>
      <c r="D9" s="88">
        <v>13511084</v>
      </c>
      <c r="E9" s="88">
        <v>13366482</v>
      </c>
      <c r="F9" s="88">
        <v>13366482</v>
      </c>
    </row>
    <row r="10" spans="1:6" ht="83.65" customHeight="1" x14ac:dyDescent="0.25">
      <c r="A10" s="93" t="s">
        <v>107</v>
      </c>
      <c r="B10" s="87" t="s">
        <v>103</v>
      </c>
      <c r="C10" s="87" t="s">
        <v>108</v>
      </c>
      <c r="D10" s="88">
        <v>1019400</v>
      </c>
      <c r="E10" s="88">
        <v>1019400</v>
      </c>
      <c r="F10" s="88">
        <v>1019400</v>
      </c>
    </row>
    <row r="11" spans="1:6" ht="16.7" customHeight="1" x14ac:dyDescent="0.25">
      <c r="A11" s="93" t="s">
        <v>109</v>
      </c>
      <c r="B11" s="87" t="s">
        <v>103</v>
      </c>
      <c r="C11" s="87" t="s">
        <v>110</v>
      </c>
      <c r="D11" s="88">
        <v>300000</v>
      </c>
      <c r="E11" s="88">
        <v>300000</v>
      </c>
      <c r="F11" s="88">
        <v>300000</v>
      </c>
    </row>
    <row r="12" spans="1:6" ht="33.4" customHeight="1" x14ac:dyDescent="0.25">
      <c r="A12" s="93" t="s">
        <v>111</v>
      </c>
      <c r="B12" s="87" t="s">
        <v>103</v>
      </c>
      <c r="C12" s="87" t="s">
        <v>112</v>
      </c>
      <c r="D12" s="88">
        <v>876000</v>
      </c>
      <c r="E12" s="88">
        <v>676000</v>
      </c>
      <c r="F12" s="88">
        <v>676000</v>
      </c>
    </row>
    <row r="13" spans="1:6" ht="66.95" customHeight="1" x14ac:dyDescent="0.25">
      <c r="A13" s="92" t="s">
        <v>42</v>
      </c>
      <c r="B13" s="84" t="s">
        <v>113</v>
      </c>
      <c r="C13" s="84" t="s">
        <v>104</v>
      </c>
      <c r="D13" s="86">
        <v>85000</v>
      </c>
      <c r="E13" s="86">
        <v>80000</v>
      </c>
      <c r="F13" s="86">
        <v>80000</v>
      </c>
    </row>
    <row r="14" spans="1:6" ht="66.95" customHeight="1" x14ac:dyDescent="0.25">
      <c r="A14" s="93" t="s">
        <v>114</v>
      </c>
      <c r="B14" s="87" t="s">
        <v>113</v>
      </c>
      <c r="C14" s="87" t="s">
        <v>115</v>
      </c>
      <c r="D14" s="88">
        <v>85000</v>
      </c>
      <c r="E14" s="88">
        <v>80000</v>
      </c>
      <c r="F14" s="88">
        <v>80000</v>
      </c>
    </row>
    <row r="15" spans="1:6" ht="16.7" customHeight="1" x14ac:dyDescent="0.25">
      <c r="A15" s="92" t="s">
        <v>24</v>
      </c>
      <c r="B15" s="84" t="s">
        <v>106</v>
      </c>
      <c r="C15" s="84" t="s">
        <v>104</v>
      </c>
      <c r="D15" s="86">
        <v>3048519</v>
      </c>
      <c r="E15" s="86">
        <v>2959808</v>
      </c>
      <c r="F15" s="86">
        <v>3021534</v>
      </c>
    </row>
    <row r="16" spans="1:6" ht="16.7" customHeight="1" x14ac:dyDescent="0.25">
      <c r="A16" s="93" t="s">
        <v>250</v>
      </c>
      <c r="B16" s="87" t="s">
        <v>106</v>
      </c>
      <c r="C16" s="87" t="s">
        <v>103</v>
      </c>
      <c r="D16" s="88">
        <v>34000</v>
      </c>
      <c r="E16" s="88"/>
      <c r="F16" s="88"/>
    </row>
    <row r="17" spans="1:6" ht="16.7" customHeight="1" x14ac:dyDescent="0.25">
      <c r="A17" s="93" t="s">
        <v>116</v>
      </c>
      <c r="B17" s="87" t="s">
        <v>106</v>
      </c>
      <c r="C17" s="87" t="s">
        <v>117</v>
      </c>
      <c r="D17" s="88">
        <v>600000</v>
      </c>
      <c r="E17" s="88">
        <v>500000</v>
      </c>
      <c r="F17" s="88">
        <v>500000</v>
      </c>
    </row>
    <row r="18" spans="1:6" ht="33.4" customHeight="1" x14ac:dyDescent="0.25">
      <c r="A18" s="93" t="s">
        <v>118</v>
      </c>
      <c r="B18" s="87" t="s">
        <v>106</v>
      </c>
      <c r="C18" s="87" t="s">
        <v>115</v>
      </c>
      <c r="D18" s="88">
        <v>2314519</v>
      </c>
      <c r="E18" s="88">
        <v>2359808</v>
      </c>
      <c r="F18" s="88">
        <v>2421534</v>
      </c>
    </row>
    <row r="19" spans="1:6" ht="33.4" customHeight="1" x14ac:dyDescent="0.25">
      <c r="A19" s="93" t="s">
        <v>195</v>
      </c>
      <c r="B19" s="87" t="s">
        <v>106</v>
      </c>
      <c r="C19" s="87" t="s">
        <v>196</v>
      </c>
      <c r="D19" s="88">
        <v>100000</v>
      </c>
      <c r="E19" s="88">
        <v>100000</v>
      </c>
      <c r="F19" s="88">
        <v>100000</v>
      </c>
    </row>
    <row r="20" spans="1:6" ht="33.4" customHeight="1" x14ac:dyDescent="0.25">
      <c r="A20" s="92" t="s">
        <v>26</v>
      </c>
      <c r="B20" s="84" t="s">
        <v>119</v>
      </c>
      <c r="C20" s="84" t="s">
        <v>104</v>
      </c>
      <c r="D20" s="86">
        <v>10957571</v>
      </c>
      <c r="E20" s="86">
        <v>10483571</v>
      </c>
      <c r="F20" s="86">
        <v>10483571</v>
      </c>
    </row>
    <row r="21" spans="1:6" ht="16.7" customHeight="1" x14ac:dyDescent="0.25">
      <c r="A21" s="93" t="s">
        <v>120</v>
      </c>
      <c r="B21" s="87" t="s">
        <v>119</v>
      </c>
      <c r="C21" s="87" t="s">
        <v>103</v>
      </c>
      <c r="D21" s="88">
        <v>1955200</v>
      </c>
      <c r="E21" s="88">
        <v>1595200</v>
      </c>
      <c r="F21" s="88">
        <v>1595200</v>
      </c>
    </row>
    <row r="22" spans="1:6" ht="16.7" customHeight="1" x14ac:dyDescent="0.25">
      <c r="A22" s="93" t="s">
        <v>121</v>
      </c>
      <c r="B22" s="87" t="s">
        <v>119</v>
      </c>
      <c r="C22" s="87" t="s">
        <v>122</v>
      </c>
      <c r="D22" s="88">
        <v>800000</v>
      </c>
      <c r="E22" s="88">
        <v>800000</v>
      </c>
      <c r="F22" s="88">
        <v>800000</v>
      </c>
    </row>
    <row r="23" spans="1:6" ht="16.7" customHeight="1" x14ac:dyDescent="0.25">
      <c r="A23" s="93" t="s">
        <v>123</v>
      </c>
      <c r="B23" s="87" t="s">
        <v>119</v>
      </c>
      <c r="C23" s="87" t="s">
        <v>113</v>
      </c>
      <c r="D23" s="88">
        <v>8202371</v>
      </c>
      <c r="E23" s="88">
        <v>8088371</v>
      </c>
      <c r="F23" s="88">
        <v>8088371</v>
      </c>
    </row>
    <row r="24" spans="1:6" ht="16.7" customHeight="1" x14ac:dyDescent="0.25">
      <c r="A24" s="92" t="s">
        <v>27</v>
      </c>
      <c r="B24" s="84" t="s">
        <v>124</v>
      </c>
      <c r="C24" s="84" t="s">
        <v>104</v>
      </c>
      <c r="D24" s="86">
        <v>5020700</v>
      </c>
      <c r="E24" s="86">
        <v>5020700</v>
      </c>
      <c r="F24" s="86">
        <v>5020700</v>
      </c>
    </row>
    <row r="25" spans="1:6" ht="33.4" customHeight="1" x14ac:dyDescent="0.25">
      <c r="A25" s="93" t="s">
        <v>125</v>
      </c>
      <c r="B25" s="87" t="s">
        <v>124</v>
      </c>
      <c r="C25" s="87" t="s">
        <v>115</v>
      </c>
      <c r="D25" s="88">
        <v>5020700</v>
      </c>
      <c r="E25" s="88">
        <v>5020700</v>
      </c>
      <c r="F25" s="88">
        <v>5020700</v>
      </c>
    </row>
    <row r="26" spans="1:6" ht="16.7" customHeight="1" x14ac:dyDescent="0.25">
      <c r="A26" s="92" t="s">
        <v>31</v>
      </c>
      <c r="B26" s="84" t="s">
        <v>126</v>
      </c>
      <c r="C26" s="84" t="s">
        <v>104</v>
      </c>
      <c r="D26" s="86">
        <v>207700</v>
      </c>
      <c r="E26" s="86">
        <v>213900</v>
      </c>
      <c r="F26" s="86">
        <v>213900</v>
      </c>
    </row>
    <row r="27" spans="1:6" ht="16.7" customHeight="1" x14ac:dyDescent="0.25">
      <c r="A27" s="93" t="s">
        <v>127</v>
      </c>
      <c r="B27" s="87" t="s">
        <v>126</v>
      </c>
      <c r="C27" s="87" t="s">
        <v>103</v>
      </c>
      <c r="D27" s="88">
        <v>207700</v>
      </c>
      <c r="E27" s="88">
        <v>213900</v>
      </c>
      <c r="F27" s="88">
        <v>213900</v>
      </c>
    </row>
    <row r="28" spans="1:6" ht="33.4" customHeight="1" x14ac:dyDescent="0.25">
      <c r="A28" s="92" t="s">
        <v>193</v>
      </c>
      <c r="B28" s="84" t="s">
        <v>148</v>
      </c>
      <c r="C28" s="84" t="s">
        <v>104</v>
      </c>
      <c r="D28" s="86"/>
      <c r="E28" s="86">
        <v>720000</v>
      </c>
      <c r="F28" s="86">
        <v>1500000</v>
      </c>
    </row>
    <row r="29" spans="1:6" ht="33.4" customHeight="1" x14ac:dyDescent="0.25">
      <c r="A29" s="93" t="s">
        <v>194</v>
      </c>
      <c r="B29" s="87" t="s">
        <v>148</v>
      </c>
      <c r="C29" s="87" t="s">
        <v>148</v>
      </c>
      <c r="D29" s="88"/>
      <c r="E29" s="88">
        <v>720000</v>
      </c>
      <c r="F29" s="88">
        <v>1500000</v>
      </c>
    </row>
  </sheetData>
  <mergeCells count="7">
    <mergeCell ref="A1:F1"/>
    <mergeCell ref="E4:E5"/>
    <mergeCell ref="F4:F5"/>
    <mergeCell ref="D4:D5"/>
    <mergeCell ref="C4:C5"/>
    <mergeCell ref="B4:B5"/>
    <mergeCell ref="A4:A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B1" workbookViewId="0">
      <selection activeCell="E23" sqref="E23"/>
    </sheetView>
  </sheetViews>
  <sheetFormatPr defaultColWidth="9.33203125" defaultRowHeight="15.75" customHeight="1" x14ac:dyDescent="0.2"/>
  <cols>
    <col min="1" max="1" width="10.33203125" hidden="1" customWidth="1"/>
    <col min="2" max="2" width="31" customWidth="1"/>
    <col min="3" max="3" width="80.1640625" customWidth="1"/>
    <col min="4" max="6" width="20.33203125" bestFit="1" customWidth="1"/>
  </cols>
  <sheetData>
    <row r="1" spans="1:6" ht="12.75" x14ac:dyDescent="0.2"/>
    <row r="2" spans="1:6" ht="19.5" customHeight="1" x14ac:dyDescent="0.3">
      <c r="A2" s="123" t="s">
        <v>33</v>
      </c>
      <c r="B2" s="123"/>
      <c r="C2" s="123"/>
      <c r="D2" s="123"/>
      <c r="E2" s="123"/>
      <c r="F2" s="123"/>
    </row>
    <row r="3" spans="1:6" ht="12.75" x14ac:dyDescent="0.2"/>
    <row r="4" spans="1:6" ht="16.7" customHeight="1" x14ac:dyDescent="0.2">
      <c r="A4" s="95"/>
      <c r="B4" s="95"/>
      <c r="C4" s="95"/>
      <c r="D4" s="95"/>
      <c r="E4" s="95"/>
      <c r="F4" s="95" t="s">
        <v>98</v>
      </c>
    </row>
    <row r="5" spans="1:6" ht="12.75" customHeight="1" x14ac:dyDescent="0.2">
      <c r="A5" s="124" t="s">
        <v>132</v>
      </c>
      <c r="B5" s="124" t="s">
        <v>133</v>
      </c>
      <c r="C5" s="126" t="s">
        <v>99</v>
      </c>
      <c r="D5" s="126" t="s">
        <v>49</v>
      </c>
      <c r="E5" s="124" t="s">
        <v>199</v>
      </c>
      <c r="F5" s="124" t="s">
        <v>249</v>
      </c>
    </row>
    <row r="6" spans="1:6" ht="12.75" customHeight="1" x14ac:dyDescent="0.2">
      <c r="A6" s="125"/>
      <c r="B6" s="125"/>
      <c r="C6" s="126"/>
      <c r="D6" s="126"/>
      <c r="E6" s="125"/>
      <c r="F6" s="125"/>
    </row>
    <row r="7" spans="1:6" ht="15.75" hidden="1" customHeight="1" x14ac:dyDescent="0.25">
      <c r="A7" s="96"/>
      <c r="B7" s="96"/>
      <c r="C7" s="97"/>
      <c r="D7" s="98"/>
      <c r="E7" s="98"/>
      <c r="F7" s="98"/>
    </row>
    <row r="8" spans="1:6" ht="39" customHeight="1" x14ac:dyDescent="0.3">
      <c r="A8" s="99"/>
      <c r="B8" s="99" t="s">
        <v>134</v>
      </c>
      <c r="C8" s="100" t="s">
        <v>141</v>
      </c>
      <c r="D8" s="89">
        <v>-34236349</v>
      </c>
      <c r="E8" s="89">
        <v>-34325568</v>
      </c>
      <c r="F8" s="89">
        <v>-35150094</v>
      </c>
    </row>
    <row r="9" spans="1:6" ht="39" customHeight="1" x14ac:dyDescent="0.3">
      <c r="A9" s="99"/>
      <c r="B9" s="99" t="s">
        <v>135</v>
      </c>
      <c r="C9" s="100" t="s">
        <v>142</v>
      </c>
      <c r="D9" s="89">
        <v>35025974</v>
      </c>
      <c r="E9" s="89">
        <v>34819861</v>
      </c>
      <c r="F9" s="89">
        <v>35681587</v>
      </c>
    </row>
    <row r="10" spans="1:6" ht="19.5" customHeight="1" x14ac:dyDescent="0.35">
      <c r="A10" s="101"/>
      <c r="B10" s="101"/>
      <c r="C10" s="102" t="s">
        <v>102</v>
      </c>
      <c r="D10" s="90">
        <v>789625</v>
      </c>
      <c r="E10" s="90">
        <v>494293</v>
      </c>
      <c r="F10" s="90">
        <v>531493</v>
      </c>
    </row>
    <row r="12" spans="1:6" ht="15.75" customHeight="1" x14ac:dyDescent="0.2">
      <c r="D12" s="77">
        <f>D8+'разраб 2019'!B44</f>
        <v>0</v>
      </c>
      <c r="E12" s="77">
        <f>E8+'разраб 2020'!B44</f>
        <v>0</v>
      </c>
      <c r="F12" s="77">
        <f>F8+'разраб 2021'!B44</f>
        <v>0</v>
      </c>
    </row>
    <row r="13" spans="1:6" ht="15.75" customHeight="1" x14ac:dyDescent="0.2">
      <c r="D13" s="77">
        <f>D9-'разраб 2019'!B80</f>
        <v>0</v>
      </c>
      <c r="E13" s="77">
        <f>E9-'разраб 2020'!B80</f>
        <v>-20000</v>
      </c>
      <c r="F13" s="77">
        <f>F9-'разраб 2021'!B80</f>
        <v>0</v>
      </c>
    </row>
  </sheetData>
  <mergeCells count="7">
    <mergeCell ref="A2:F2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opLeftCell="A68" workbookViewId="0">
      <selection activeCell="E87" sqref="E87"/>
    </sheetView>
  </sheetViews>
  <sheetFormatPr defaultRowHeight="18" customHeight="1" x14ac:dyDescent="0.2"/>
  <cols>
    <col min="1" max="1" width="94.1640625" customWidth="1"/>
    <col min="2" max="2" width="41.83203125" customWidth="1"/>
    <col min="3" max="5" width="24.1640625" customWidth="1"/>
  </cols>
  <sheetData>
    <row r="1" spans="1:5" ht="18.75" x14ac:dyDescent="0.2">
      <c r="A1" s="119" t="s">
        <v>46</v>
      </c>
      <c r="B1" s="119"/>
      <c r="C1" s="119"/>
      <c r="D1" s="119"/>
      <c r="E1" s="119"/>
    </row>
    <row r="2" spans="1:5" ht="12.75" x14ac:dyDescent="0.2"/>
    <row r="3" spans="1:5" ht="18" customHeight="1" x14ac:dyDescent="0.2">
      <c r="B3" s="79"/>
      <c r="E3" s="79" t="s">
        <v>146</v>
      </c>
    </row>
    <row r="4" spans="1:5" ht="22.35" customHeight="1" x14ac:dyDescent="0.2">
      <c r="A4" s="118" t="s">
        <v>47</v>
      </c>
      <c r="B4" s="118" t="s">
        <v>48</v>
      </c>
      <c r="C4" s="118" t="s">
        <v>49</v>
      </c>
      <c r="D4" s="120" t="s">
        <v>202</v>
      </c>
      <c r="E4" s="120" t="s">
        <v>203</v>
      </c>
    </row>
    <row r="5" spans="1:5" ht="22.35" customHeight="1" x14ac:dyDescent="0.2">
      <c r="A5" s="118"/>
      <c r="B5" s="118"/>
      <c r="C5" s="120"/>
      <c r="D5" s="120"/>
      <c r="E5" s="120"/>
    </row>
    <row r="6" spans="1:5" ht="22.35" customHeight="1" x14ac:dyDescent="0.2">
      <c r="A6" s="118"/>
      <c r="B6" s="118"/>
      <c r="C6" s="120"/>
      <c r="D6" s="120"/>
      <c r="E6" s="120"/>
    </row>
    <row r="7" spans="1:5" ht="19.5" hidden="1" customHeight="1" x14ac:dyDescent="0.2">
      <c r="A7" s="111" t="s">
        <v>50</v>
      </c>
      <c r="B7" s="111" t="s">
        <v>51</v>
      </c>
      <c r="C7" s="111" t="s">
        <v>52</v>
      </c>
      <c r="D7" s="111" t="s">
        <v>53</v>
      </c>
      <c r="E7" s="111" t="s">
        <v>54</v>
      </c>
    </row>
    <row r="8" spans="1:5" ht="19.5" customHeight="1" x14ac:dyDescent="0.3">
      <c r="A8" s="112" t="s">
        <v>0</v>
      </c>
      <c r="B8" s="113"/>
      <c r="C8" s="114"/>
      <c r="D8" s="114"/>
      <c r="E8" s="114"/>
    </row>
    <row r="9" spans="1:5" ht="19.5" customHeight="1" x14ac:dyDescent="0.3">
      <c r="A9" s="105" t="s">
        <v>55</v>
      </c>
      <c r="B9" s="106" t="s">
        <v>151</v>
      </c>
      <c r="C9" s="107">
        <v>20662119</v>
      </c>
      <c r="D9" s="107">
        <v>21684708</v>
      </c>
      <c r="E9" s="107">
        <v>22514434</v>
      </c>
    </row>
    <row r="10" spans="1:5" ht="15.75" x14ac:dyDescent="0.25">
      <c r="A10" s="109" t="s">
        <v>56</v>
      </c>
      <c r="B10" s="87"/>
      <c r="C10" s="110">
        <v>18795219</v>
      </c>
      <c r="D10" s="110">
        <v>19767808</v>
      </c>
      <c r="E10" s="110">
        <v>20497534</v>
      </c>
    </row>
    <row r="11" spans="1:5" ht="15.75" x14ac:dyDescent="0.25">
      <c r="A11" s="85" t="s">
        <v>57</v>
      </c>
      <c r="B11" s="84" t="s">
        <v>152</v>
      </c>
      <c r="C11" s="108">
        <v>14263000</v>
      </c>
      <c r="D11" s="108">
        <v>14846000</v>
      </c>
      <c r="E11" s="108">
        <v>15500000</v>
      </c>
    </row>
    <row r="12" spans="1:5" ht="15.75" x14ac:dyDescent="0.25">
      <c r="A12" s="109" t="s">
        <v>58</v>
      </c>
      <c r="B12" s="87" t="s">
        <v>153</v>
      </c>
      <c r="C12" s="110">
        <v>14263000</v>
      </c>
      <c r="D12" s="110">
        <v>14846000</v>
      </c>
      <c r="E12" s="110">
        <v>15500000</v>
      </c>
    </row>
    <row r="13" spans="1:5" ht="83.65" customHeight="1" x14ac:dyDescent="0.25">
      <c r="A13" s="109" t="s">
        <v>204</v>
      </c>
      <c r="B13" s="87" t="s">
        <v>205</v>
      </c>
      <c r="C13" s="110">
        <v>14263000</v>
      </c>
      <c r="D13" s="110">
        <v>14846000</v>
      </c>
      <c r="E13" s="110">
        <v>15500000</v>
      </c>
    </row>
    <row r="14" spans="1:5" ht="33.4" customHeight="1" x14ac:dyDescent="0.25">
      <c r="A14" s="85" t="s">
        <v>59</v>
      </c>
      <c r="B14" s="84" t="s">
        <v>154</v>
      </c>
      <c r="C14" s="108">
        <v>972219</v>
      </c>
      <c r="D14" s="108">
        <v>1019808</v>
      </c>
      <c r="E14" s="108">
        <v>1081534</v>
      </c>
    </row>
    <row r="15" spans="1:5" ht="33.4" customHeight="1" x14ac:dyDescent="0.25">
      <c r="A15" s="109" t="s">
        <v>60</v>
      </c>
      <c r="B15" s="87" t="s">
        <v>155</v>
      </c>
      <c r="C15" s="110">
        <v>972219</v>
      </c>
      <c r="D15" s="110">
        <v>1019808</v>
      </c>
      <c r="E15" s="110">
        <v>1081534</v>
      </c>
    </row>
    <row r="16" spans="1:5" ht="83.65" customHeight="1" x14ac:dyDescent="0.25">
      <c r="A16" s="109" t="s">
        <v>136</v>
      </c>
      <c r="B16" s="87" t="s">
        <v>156</v>
      </c>
      <c r="C16" s="110">
        <v>352552</v>
      </c>
      <c r="D16" s="110">
        <v>369550</v>
      </c>
      <c r="E16" s="110">
        <v>391146</v>
      </c>
    </row>
    <row r="17" spans="1:5" ht="83.65" customHeight="1" x14ac:dyDescent="0.25">
      <c r="A17" s="109" t="s">
        <v>136</v>
      </c>
      <c r="B17" s="87" t="s">
        <v>156</v>
      </c>
      <c r="C17" s="110">
        <v>0</v>
      </c>
      <c r="D17" s="110">
        <v>369550</v>
      </c>
      <c r="E17" s="110">
        <v>391146</v>
      </c>
    </row>
    <row r="18" spans="1:5" ht="117" customHeight="1" x14ac:dyDescent="0.25">
      <c r="A18" s="109" t="s">
        <v>241</v>
      </c>
      <c r="B18" s="87" t="s">
        <v>242</v>
      </c>
      <c r="C18" s="110">
        <v>352552</v>
      </c>
      <c r="D18" s="110">
        <v>0</v>
      </c>
      <c r="E18" s="110">
        <v>0</v>
      </c>
    </row>
    <row r="19" spans="1:5" ht="100.35" customHeight="1" x14ac:dyDescent="0.25">
      <c r="A19" s="109" t="s">
        <v>137</v>
      </c>
      <c r="B19" s="87" t="s">
        <v>157</v>
      </c>
      <c r="C19" s="110">
        <v>2470</v>
      </c>
      <c r="D19" s="110">
        <v>2440</v>
      </c>
      <c r="E19" s="110">
        <v>2504</v>
      </c>
    </row>
    <row r="20" spans="1:5" ht="100.35" customHeight="1" x14ac:dyDescent="0.25">
      <c r="A20" s="109" t="s">
        <v>137</v>
      </c>
      <c r="B20" s="87" t="s">
        <v>157</v>
      </c>
      <c r="C20" s="110">
        <v>0</v>
      </c>
      <c r="D20" s="110">
        <v>2440</v>
      </c>
      <c r="E20" s="110">
        <v>2504</v>
      </c>
    </row>
    <row r="21" spans="1:5" ht="133.69999999999999" customHeight="1" x14ac:dyDescent="0.25">
      <c r="A21" s="109" t="s">
        <v>243</v>
      </c>
      <c r="B21" s="87" t="s">
        <v>244</v>
      </c>
      <c r="C21" s="110">
        <v>2470</v>
      </c>
      <c r="D21" s="110">
        <v>0</v>
      </c>
      <c r="E21" s="110">
        <v>0</v>
      </c>
    </row>
    <row r="22" spans="1:5" ht="83.65" customHeight="1" x14ac:dyDescent="0.25">
      <c r="A22" s="109" t="s">
        <v>138</v>
      </c>
      <c r="B22" s="87" t="s">
        <v>158</v>
      </c>
      <c r="C22" s="110">
        <v>682755</v>
      </c>
      <c r="D22" s="110">
        <v>716562</v>
      </c>
      <c r="E22" s="110">
        <v>758715</v>
      </c>
    </row>
    <row r="23" spans="1:5" ht="83.65" customHeight="1" x14ac:dyDescent="0.25">
      <c r="A23" s="109" t="s">
        <v>138</v>
      </c>
      <c r="B23" s="87" t="s">
        <v>158</v>
      </c>
      <c r="C23" s="110">
        <v>0</v>
      </c>
      <c r="D23" s="110">
        <v>716562</v>
      </c>
      <c r="E23" s="110">
        <v>758715</v>
      </c>
    </row>
    <row r="24" spans="1:5" ht="117" customHeight="1" x14ac:dyDescent="0.25">
      <c r="A24" s="109" t="s">
        <v>245</v>
      </c>
      <c r="B24" s="87" t="s">
        <v>246</v>
      </c>
      <c r="C24" s="110">
        <v>682755</v>
      </c>
      <c r="D24" s="110">
        <v>0</v>
      </c>
      <c r="E24" s="110">
        <v>0</v>
      </c>
    </row>
    <row r="25" spans="1:5" ht="83.65" customHeight="1" x14ac:dyDescent="0.25">
      <c r="A25" s="109" t="s">
        <v>159</v>
      </c>
      <c r="B25" s="87" t="s">
        <v>160</v>
      </c>
      <c r="C25" s="110">
        <v>-65558</v>
      </c>
      <c r="D25" s="110">
        <v>-68744</v>
      </c>
      <c r="E25" s="110">
        <v>-70831</v>
      </c>
    </row>
    <row r="26" spans="1:5" ht="83.65" customHeight="1" x14ac:dyDescent="0.25">
      <c r="A26" s="109" t="s">
        <v>159</v>
      </c>
      <c r="B26" s="87" t="s">
        <v>160</v>
      </c>
      <c r="C26" s="110">
        <v>0</v>
      </c>
      <c r="D26" s="110">
        <v>-68744</v>
      </c>
      <c r="E26" s="110">
        <v>-70831</v>
      </c>
    </row>
    <row r="27" spans="1:5" ht="117" customHeight="1" x14ac:dyDescent="0.25">
      <c r="A27" s="109" t="s">
        <v>247</v>
      </c>
      <c r="B27" s="87" t="s">
        <v>248</v>
      </c>
      <c r="C27" s="110">
        <v>-65558</v>
      </c>
      <c r="D27" s="110">
        <v>0</v>
      </c>
      <c r="E27" s="110">
        <v>0</v>
      </c>
    </row>
    <row r="28" spans="1:5" ht="15.75" x14ac:dyDescent="0.25">
      <c r="A28" s="85" t="s">
        <v>4</v>
      </c>
      <c r="B28" s="84" t="s">
        <v>161</v>
      </c>
      <c r="C28" s="108">
        <v>7000</v>
      </c>
      <c r="D28" s="108">
        <v>7000</v>
      </c>
      <c r="E28" s="108">
        <v>8000</v>
      </c>
    </row>
    <row r="29" spans="1:5" ht="15.75" x14ac:dyDescent="0.25">
      <c r="A29" s="109" t="s">
        <v>61</v>
      </c>
      <c r="B29" s="87" t="s">
        <v>162</v>
      </c>
      <c r="C29" s="110">
        <v>7000</v>
      </c>
      <c r="D29" s="110">
        <v>7000</v>
      </c>
      <c r="E29" s="110">
        <v>8000</v>
      </c>
    </row>
    <row r="30" spans="1:5" ht="15.75" x14ac:dyDescent="0.25">
      <c r="A30" s="109" t="s">
        <v>61</v>
      </c>
      <c r="B30" s="87" t="s">
        <v>198</v>
      </c>
      <c r="C30" s="110">
        <v>7000</v>
      </c>
      <c r="D30" s="110">
        <v>7000</v>
      </c>
      <c r="E30" s="110">
        <v>8000</v>
      </c>
    </row>
    <row r="31" spans="1:5" ht="15.75" x14ac:dyDescent="0.25">
      <c r="A31" s="85" t="s">
        <v>62</v>
      </c>
      <c r="B31" s="84" t="s">
        <v>163</v>
      </c>
      <c r="C31" s="108">
        <v>3553000</v>
      </c>
      <c r="D31" s="108">
        <v>3895000</v>
      </c>
      <c r="E31" s="108">
        <v>3908000</v>
      </c>
    </row>
    <row r="32" spans="1:5" ht="15.75" x14ac:dyDescent="0.25">
      <c r="A32" s="109" t="s">
        <v>63</v>
      </c>
      <c r="B32" s="87" t="s">
        <v>164</v>
      </c>
      <c r="C32" s="110">
        <v>1587000</v>
      </c>
      <c r="D32" s="110">
        <v>1901000</v>
      </c>
      <c r="E32" s="110">
        <v>1901000</v>
      </c>
    </row>
    <row r="33" spans="1:5" ht="50.1" customHeight="1" x14ac:dyDescent="0.25">
      <c r="A33" s="109" t="s">
        <v>64</v>
      </c>
      <c r="B33" s="87" t="s">
        <v>165</v>
      </c>
      <c r="C33" s="110">
        <v>1587000</v>
      </c>
      <c r="D33" s="110">
        <v>1901000</v>
      </c>
      <c r="E33" s="110">
        <v>1901000</v>
      </c>
    </row>
    <row r="34" spans="1:5" ht="15.75" x14ac:dyDescent="0.25">
      <c r="A34" s="109" t="s">
        <v>65</v>
      </c>
      <c r="B34" s="87" t="s">
        <v>166</v>
      </c>
      <c r="C34" s="110">
        <v>1966000</v>
      </c>
      <c r="D34" s="110">
        <v>1994000</v>
      </c>
      <c r="E34" s="110">
        <v>2007000</v>
      </c>
    </row>
    <row r="35" spans="1:5" ht="15.75" x14ac:dyDescent="0.25">
      <c r="A35" s="109" t="s">
        <v>66</v>
      </c>
      <c r="B35" s="87" t="s">
        <v>167</v>
      </c>
      <c r="C35" s="110">
        <v>1400000</v>
      </c>
      <c r="D35" s="110">
        <v>1420000</v>
      </c>
      <c r="E35" s="110">
        <v>1430000</v>
      </c>
    </row>
    <row r="36" spans="1:5" ht="33.4" customHeight="1" x14ac:dyDescent="0.25">
      <c r="A36" s="109" t="s">
        <v>67</v>
      </c>
      <c r="B36" s="87" t="s">
        <v>168</v>
      </c>
      <c r="C36" s="110">
        <v>1400000</v>
      </c>
      <c r="D36" s="110">
        <v>1420000</v>
      </c>
      <c r="E36" s="110">
        <v>1430000</v>
      </c>
    </row>
    <row r="37" spans="1:5" ht="15.75" x14ac:dyDescent="0.25">
      <c r="A37" s="109" t="s">
        <v>68</v>
      </c>
      <c r="B37" s="87" t="s">
        <v>169</v>
      </c>
      <c r="C37" s="110">
        <v>566000</v>
      </c>
      <c r="D37" s="110">
        <v>574000</v>
      </c>
      <c r="E37" s="110">
        <v>577000</v>
      </c>
    </row>
    <row r="38" spans="1:5" ht="33.4" customHeight="1" x14ac:dyDescent="0.25">
      <c r="A38" s="109" t="s">
        <v>69</v>
      </c>
      <c r="B38" s="87" t="s">
        <v>170</v>
      </c>
      <c r="C38" s="110">
        <v>566000</v>
      </c>
      <c r="D38" s="110">
        <v>574000</v>
      </c>
      <c r="E38" s="110">
        <v>577000</v>
      </c>
    </row>
    <row r="39" spans="1:5" ht="15.75" x14ac:dyDescent="0.25">
      <c r="A39" s="109" t="s">
        <v>70</v>
      </c>
      <c r="B39" s="87"/>
      <c r="C39" s="110">
        <v>1866900</v>
      </c>
      <c r="D39" s="110">
        <v>1916900</v>
      </c>
      <c r="E39" s="110">
        <v>2016900</v>
      </c>
    </row>
    <row r="40" spans="1:5" ht="50.1" customHeight="1" x14ac:dyDescent="0.25">
      <c r="A40" s="85" t="s">
        <v>71</v>
      </c>
      <c r="B40" s="84" t="s">
        <v>171</v>
      </c>
      <c r="C40" s="108">
        <v>1400000</v>
      </c>
      <c r="D40" s="108">
        <v>1400000</v>
      </c>
      <c r="E40" s="108">
        <v>1450000</v>
      </c>
    </row>
    <row r="41" spans="1:5" ht="100.35" customHeight="1" x14ac:dyDescent="0.25">
      <c r="A41" s="109" t="s">
        <v>72</v>
      </c>
      <c r="B41" s="87" t="s">
        <v>172</v>
      </c>
      <c r="C41" s="110">
        <v>600000</v>
      </c>
      <c r="D41" s="110">
        <v>600000</v>
      </c>
      <c r="E41" s="110">
        <v>650000</v>
      </c>
    </row>
    <row r="42" spans="1:5" ht="66.95" customHeight="1" x14ac:dyDescent="0.25">
      <c r="A42" s="109" t="s">
        <v>73</v>
      </c>
      <c r="B42" s="87" t="s">
        <v>173</v>
      </c>
      <c r="C42" s="110">
        <v>600000</v>
      </c>
      <c r="D42" s="110">
        <v>600000</v>
      </c>
      <c r="E42" s="110">
        <v>650000</v>
      </c>
    </row>
    <row r="43" spans="1:5" ht="83.65" customHeight="1" x14ac:dyDescent="0.25">
      <c r="A43" s="109" t="s">
        <v>74</v>
      </c>
      <c r="B43" s="87" t="s">
        <v>174</v>
      </c>
      <c r="C43" s="110">
        <v>600000</v>
      </c>
      <c r="D43" s="110">
        <v>600000</v>
      </c>
      <c r="E43" s="110">
        <v>650000</v>
      </c>
    </row>
    <row r="44" spans="1:5" ht="83.65" customHeight="1" x14ac:dyDescent="0.25">
      <c r="A44" s="109" t="s">
        <v>75</v>
      </c>
      <c r="B44" s="87" t="s">
        <v>175</v>
      </c>
      <c r="C44" s="110">
        <v>800000</v>
      </c>
      <c r="D44" s="110">
        <v>800000</v>
      </c>
      <c r="E44" s="110">
        <v>800000</v>
      </c>
    </row>
    <row r="45" spans="1:5" ht="83.65" customHeight="1" x14ac:dyDescent="0.25">
      <c r="A45" s="109" t="s">
        <v>76</v>
      </c>
      <c r="B45" s="87" t="s">
        <v>176</v>
      </c>
      <c r="C45" s="110">
        <v>800000</v>
      </c>
      <c r="D45" s="110">
        <v>800000</v>
      </c>
      <c r="E45" s="110">
        <v>800000</v>
      </c>
    </row>
    <row r="46" spans="1:5" ht="83.65" customHeight="1" x14ac:dyDescent="0.25">
      <c r="A46" s="109" t="s">
        <v>77</v>
      </c>
      <c r="B46" s="87" t="s">
        <v>177</v>
      </c>
      <c r="C46" s="110">
        <v>800000</v>
      </c>
      <c r="D46" s="110">
        <v>800000</v>
      </c>
      <c r="E46" s="110">
        <v>800000</v>
      </c>
    </row>
    <row r="47" spans="1:5" ht="33.4" customHeight="1" x14ac:dyDescent="0.25">
      <c r="A47" s="85" t="s">
        <v>206</v>
      </c>
      <c r="B47" s="84" t="s">
        <v>178</v>
      </c>
      <c r="C47" s="108">
        <v>5900</v>
      </c>
      <c r="D47" s="108">
        <v>5900</v>
      </c>
      <c r="E47" s="108">
        <v>5900</v>
      </c>
    </row>
    <row r="48" spans="1:5" ht="15.75" x14ac:dyDescent="0.25">
      <c r="A48" s="109" t="s">
        <v>78</v>
      </c>
      <c r="B48" s="87" t="s">
        <v>179</v>
      </c>
      <c r="C48" s="110">
        <v>5000</v>
      </c>
      <c r="D48" s="110">
        <v>5000</v>
      </c>
      <c r="E48" s="110">
        <v>5000</v>
      </c>
    </row>
    <row r="49" spans="1:5" ht="15.75" x14ac:dyDescent="0.25">
      <c r="A49" s="109" t="s">
        <v>79</v>
      </c>
      <c r="B49" s="87" t="s">
        <v>180</v>
      </c>
      <c r="C49" s="110">
        <v>5000</v>
      </c>
      <c r="D49" s="110">
        <v>5000</v>
      </c>
      <c r="E49" s="110">
        <v>5000</v>
      </c>
    </row>
    <row r="50" spans="1:5" ht="33.4" customHeight="1" x14ac:dyDescent="0.25">
      <c r="A50" s="109" t="s">
        <v>80</v>
      </c>
      <c r="B50" s="87" t="s">
        <v>181</v>
      </c>
      <c r="C50" s="110">
        <v>5000</v>
      </c>
      <c r="D50" s="110">
        <v>5000</v>
      </c>
      <c r="E50" s="110">
        <v>5000</v>
      </c>
    </row>
    <row r="51" spans="1:5" ht="15.75" x14ac:dyDescent="0.25">
      <c r="A51" s="109" t="s">
        <v>207</v>
      </c>
      <c r="B51" s="87" t="s">
        <v>208</v>
      </c>
      <c r="C51" s="110">
        <v>900</v>
      </c>
      <c r="D51" s="110">
        <v>900</v>
      </c>
      <c r="E51" s="110">
        <v>900</v>
      </c>
    </row>
    <row r="52" spans="1:5" ht="15.75" x14ac:dyDescent="0.25">
      <c r="A52" s="109" t="s">
        <v>209</v>
      </c>
      <c r="B52" s="87" t="s">
        <v>210</v>
      </c>
      <c r="C52" s="110">
        <v>900</v>
      </c>
      <c r="D52" s="110">
        <v>900</v>
      </c>
      <c r="E52" s="110">
        <v>900</v>
      </c>
    </row>
    <row r="53" spans="1:5" ht="33.4" customHeight="1" x14ac:dyDescent="0.25">
      <c r="A53" s="109" t="s">
        <v>211</v>
      </c>
      <c r="B53" s="87" t="s">
        <v>212</v>
      </c>
      <c r="C53" s="110">
        <v>900</v>
      </c>
      <c r="D53" s="110">
        <v>900</v>
      </c>
      <c r="E53" s="110">
        <v>900</v>
      </c>
    </row>
    <row r="54" spans="1:5" ht="33.4" customHeight="1" x14ac:dyDescent="0.25">
      <c r="A54" s="85" t="s">
        <v>213</v>
      </c>
      <c r="B54" s="84" t="s">
        <v>214</v>
      </c>
      <c r="C54" s="108">
        <v>300000</v>
      </c>
      <c r="D54" s="108">
        <v>350000</v>
      </c>
      <c r="E54" s="108">
        <v>400000</v>
      </c>
    </row>
    <row r="55" spans="1:5" ht="33.4" customHeight="1" x14ac:dyDescent="0.25">
      <c r="A55" s="109" t="s">
        <v>215</v>
      </c>
      <c r="B55" s="87" t="s">
        <v>216</v>
      </c>
      <c r="C55" s="110">
        <v>300000</v>
      </c>
      <c r="D55" s="110">
        <v>350000</v>
      </c>
      <c r="E55" s="110">
        <v>400000</v>
      </c>
    </row>
    <row r="56" spans="1:5" ht="33.4" customHeight="1" x14ac:dyDescent="0.25">
      <c r="A56" s="109" t="s">
        <v>217</v>
      </c>
      <c r="B56" s="87" t="s">
        <v>218</v>
      </c>
      <c r="C56" s="110">
        <v>300000</v>
      </c>
      <c r="D56" s="110">
        <v>350000</v>
      </c>
      <c r="E56" s="110">
        <v>400000</v>
      </c>
    </row>
    <row r="57" spans="1:5" ht="50.1" customHeight="1" x14ac:dyDescent="0.25">
      <c r="A57" s="109" t="s">
        <v>219</v>
      </c>
      <c r="B57" s="87" t="s">
        <v>220</v>
      </c>
      <c r="C57" s="110">
        <v>300000</v>
      </c>
      <c r="D57" s="110">
        <v>350000</v>
      </c>
      <c r="E57" s="110">
        <v>400000</v>
      </c>
    </row>
    <row r="58" spans="1:5" ht="15.75" x14ac:dyDescent="0.25">
      <c r="A58" s="85" t="s">
        <v>128</v>
      </c>
      <c r="B58" s="84" t="s">
        <v>182</v>
      </c>
      <c r="C58" s="108">
        <v>1000</v>
      </c>
      <c r="D58" s="108">
        <v>1000</v>
      </c>
      <c r="E58" s="108">
        <v>1000</v>
      </c>
    </row>
    <row r="59" spans="1:5" ht="33.4" customHeight="1" x14ac:dyDescent="0.25">
      <c r="A59" s="109" t="s">
        <v>129</v>
      </c>
      <c r="B59" s="87" t="s">
        <v>183</v>
      </c>
      <c r="C59" s="110">
        <v>1000</v>
      </c>
      <c r="D59" s="110">
        <v>1000</v>
      </c>
      <c r="E59" s="110">
        <v>1000</v>
      </c>
    </row>
    <row r="60" spans="1:5" ht="50.1" customHeight="1" x14ac:dyDescent="0.25">
      <c r="A60" s="109" t="s">
        <v>130</v>
      </c>
      <c r="B60" s="87" t="s">
        <v>184</v>
      </c>
      <c r="C60" s="110">
        <v>1000</v>
      </c>
      <c r="D60" s="110">
        <v>1000</v>
      </c>
      <c r="E60" s="110">
        <v>1000</v>
      </c>
    </row>
    <row r="61" spans="1:5" ht="15.75" x14ac:dyDescent="0.25">
      <c r="A61" s="85" t="s">
        <v>45</v>
      </c>
      <c r="B61" s="84" t="s">
        <v>185</v>
      </c>
      <c r="C61" s="108">
        <v>160000</v>
      </c>
      <c r="D61" s="108">
        <v>160000</v>
      </c>
      <c r="E61" s="108">
        <v>160000</v>
      </c>
    </row>
    <row r="62" spans="1:5" ht="15.75" x14ac:dyDescent="0.25">
      <c r="A62" s="109" t="s">
        <v>81</v>
      </c>
      <c r="B62" s="87" t="s">
        <v>186</v>
      </c>
      <c r="C62" s="110">
        <v>160000</v>
      </c>
      <c r="D62" s="110">
        <v>160000</v>
      </c>
      <c r="E62" s="110">
        <v>160000</v>
      </c>
    </row>
    <row r="63" spans="1:5" ht="15.75" x14ac:dyDescent="0.25">
      <c r="A63" s="109" t="s">
        <v>82</v>
      </c>
      <c r="B63" s="87" t="s">
        <v>187</v>
      </c>
      <c r="C63" s="110">
        <v>160000</v>
      </c>
      <c r="D63" s="110">
        <v>160000</v>
      </c>
      <c r="E63" s="110">
        <v>160000</v>
      </c>
    </row>
    <row r="64" spans="1:5" ht="19.5" customHeight="1" x14ac:dyDescent="0.3">
      <c r="A64" s="105" t="s">
        <v>3</v>
      </c>
      <c r="B64" s="106" t="s">
        <v>188</v>
      </c>
      <c r="C64" s="107">
        <v>14174230</v>
      </c>
      <c r="D64" s="107">
        <v>12640860</v>
      </c>
      <c r="E64" s="107">
        <v>12635660</v>
      </c>
    </row>
    <row r="65" spans="1:5" ht="33.4" customHeight="1" x14ac:dyDescent="0.25">
      <c r="A65" s="85" t="s">
        <v>83</v>
      </c>
      <c r="B65" s="84" t="s">
        <v>189</v>
      </c>
      <c r="C65" s="108">
        <v>14174230</v>
      </c>
      <c r="D65" s="108">
        <v>12640860</v>
      </c>
      <c r="E65" s="108">
        <v>12635660</v>
      </c>
    </row>
    <row r="66" spans="1:5" ht="15.75" x14ac:dyDescent="0.25">
      <c r="A66" s="109" t="s">
        <v>190</v>
      </c>
      <c r="B66" s="87" t="s">
        <v>221</v>
      </c>
      <c r="C66" s="110">
        <v>6888400</v>
      </c>
      <c r="D66" s="110">
        <v>6225000</v>
      </c>
      <c r="E66" s="110">
        <v>6219800</v>
      </c>
    </row>
    <row r="67" spans="1:5" ht="15.75" x14ac:dyDescent="0.25">
      <c r="A67" s="109" t="s">
        <v>84</v>
      </c>
      <c r="B67" s="87" t="s">
        <v>222</v>
      </c>
      <c r="C67" s="110">
        <v>228400</v>
      </c>
      <c r="D67" s="110">
        <v>225000</v>
      </c>
      <c r="E67" s="110">
        <v>219800</v>
      </c>
    </row>
    <row r="68" spans="1:5" ht="33.4" customHeight="1" x14ac:dyDescent="0.25">
      <c r="A68" s="109" t="s">
        <v>191</v>
      </c>
      <c r="B68" s="87" t="s">
        <v>223</v>
      </c>
      <c r="C68" s="110">
        <v>228400</v>
      </c>
      <c r="D68" s="110">
        <v>225000</v>
      </c>
      <c r="E68" s="110">
        <v>219800</v>
      </c>
    </row>
    <row r="69" spans="1:5" ht="33.4" customHeight="1" x14ac:dyDescent="0.25">
      <c r="A69" s="109" t="s">
        <v>85</v>
      </c>
      <c r="B69" s="87" t="s">
        <v>224</v>
      </c>
      <c r="C69" s="110">
        <v>6660000</v>
      </c>
      <c r="D69" s="110">
        <v>6000000</v>
      </c>
      <c r="E69" s="110">
        <v>6000000</v>
      </c>
    </row>
    <row r="70" spans="1:5" ht="33.4" customHeight="1" x14ac:dyDescent="0.25">
      <c r="A70" s="109" t="s">
        <v>86</v>
      </c>
      <c r="B70" s="87" t="s">
        <v>225</v>
      </c>
      <c r="C70" s="110">
        <v>6660000</v>
      </c>
      <c r="D70" s="110">
        <v>6000000</v>
      </c>
      <c r="E70" s="110">
        <v>6000000</v>
      </c>
    </row>
    <row r="71" spans="1:5" ht="33.4" customHeight="1" x14ac:dyDescent="0.25">
      <c r="A71" s="109" t="s">
        <v>139</v>
      </c>
      <c r="B71" s="87" t="s">
        <v>226</v>
      </c>
      <c r="C71" s="110">
        <v>872300</v>
      </c>
      <c r="D71" s="110">
        <v>0</v>
      </c>
      <c r="E71" s="110">
        <v>0</v>
      </c>
    </row>
    <row r="72" spans="1:5" ht="15.75" x14ac:dyDescent="0.25">
      <c r="A72" s="109" t="s">
        <v>227</v>
      </c>
      <c r="B72" s="87" t="s">
        <v>228</v>
      </c>
      <c r="C72" s="110">
        <v>872300</v>
      </c>
      <c r="D72" s="110">
        <v>0</v>
      </c>
      <c r="E72" s="110">
        <v>0</v>
      </c>
    </row>
    <row r="73" spans="1:5" ht="15.75" x14ac:dyDescent="0.25">
      <c r="A73" s="109" t="s">
        <v>229</v>
      </c>
      <c r="B73" s="87" t="s">
        <v>230</v>
      </c>
      <c r="C73" s="110">
        <v>872300</v>
      </c>
      <c r="D73" s="110">
        <v>0</v>
      </c>
      <c r="E73" s="110">
        <v>0</v>
      </c>
    </row>
    <row r="74" spans="1:5" ht="15.75" x14ac:dyDescent="0.25">
      <c r="A74" s="109" t="s">
        <v>192</v>
      </c>
      <c r="B74" s="87" t="s">
        <v>231</v>
      </c>
      <c r="C74" s="110">
        <v>702830</v>
      </c>
      <c r="D74" s="110">
        <v>705160</v>
      </c>
      <c r="E74" s="110">
        <v>705160</v>
      </c>
    </row>
    <row r="75" spans="1:5" ht="33.4" customHeight="1" x14ac:dyDescent="0.25">
      <c r="A75" s="109" t="s">
        <v>91</v>
      </c>
      <c r="B75" s="87" t="s">
        <v>232</v>
      </c>
      <c r="C75" s="110">
        <v>16170</v>
      </c>
      <c r="D75" s="110">
        <v>16500</v>
      </c>
      <c r="E75" s="110">
        <v>16500</v>
      </c>
    </row>
    <row r="76" spans="1:5" ht="33.4" customHeight="1" x14ac:dyDescent="0.25">
      <c r="A76" s="109" t="s">
        <v>92</v>
      </c>
      <c r="B76" s="87" t="s">
        <v>233</v>
      </c>
      <c r="C76" s="110">
        <v>16170</v>
      </c>
      <c r="D76" s="110">
        <v>16500</v>
      </c>
      <c r="E76" s="110">
        <v>16500</v>
      </c>
    </row>
    <row r="77" spans="1:5" ht="33.4" customHeight="1" x14ac:dyDescent="0.25">
      <c r="A77" s="109" t="s">
        <v>89</v>
      </c>
      <c r="B77" s="87" t="s">
        <v>234</v>
      </c>
      <c r="C77" s="110">
        <v>603260</v>
      </c>
      <c r="D77" s="110">
        <v>603260</v>
      </c>
      <c r="E77" s="110">
        <v>603260</v>
      </c>
    </row>
    <row r="78" spans="1:5" ht="50.1" customHeight="1" x14ac:dyDescent="0.25">
      <c r="A78" s="109" t="s">
        <v>90</v>
      </c>
      <c r="B78" s="87" t="s">
        <v>235</v>
      </c>
      <c r="C78" s="110">
        <v>603260</v>
      </c>
      <c r="D78" s="110">
        <v>603260</v>
      </c>
      <c r="E78" s="110">
        <v>603260</v>
      </c>
    </row>
    <row r="79" spans="1:5" ht="33.4" customHeight="1" x14ac:dyDescent="0.25">
      <c r="A79" s="109" t="s">
        <v>87</v>
      </c>
      <c r="B79" s="87" t="s">
        <v>236</v>
      </c>
      <c r="C79" s="110">
        <v>83400</v>
      </c>
      <c r="D79" s="110">
        <v>85400</v>
      </c>
      <c r="E79" s="110">
        <v>85400</v>
      </c>
    </row>
    <row r="80" spans="1:5" ht="33.4" customHeight="1" x14ac:dyDescent="0.25">
      <c r="A80" s="109" t="s">
        <v>88</v>
      </c>
      <c r="B80" s="87" t="s">
        <v>237</v>
      </c>
      <c r="C80" s="110">
        <v>83400</v>
      </c>
      <c r="D80" s="110">
        <v>85400</v>
      </c>
      <c r="E80" s="110">
        <v>85400</v>
      </c>
    </row>
    <row r="81" spans="1:5" ht="15.75" x14ac:dyDescent="0.25">
      <c r="A81" s="109" t="s">
        <v>93</v>
      </c>
      <c r="B81" s="87" t="s">
        <v>238</v>
      </c>
      <c r="C81" s="110">
        <v>5710700</v>
      </c>
      <c r="D81" s="110">
        <v>5710700</v>
      </c>
      <c r="E81" s="110">
        <v>5710700</v>
      </c>
    </row>
    <row r="82" spans="1:5" ht="66.95" customHeight="1" x14ac:dyDescent="0.25">
      <c r="A82" s="109" t="s">
        <v>94</v>
      </c>
      <c r="B82" s="87" t="s">
        <v>239</v>
      </c>
      <c r="C82" s="110">
        <v>5710700</v>
      </c>
      <c r="D82" s="110">
        <v>5710700</v>
      </c>
      <c r="E82" s="110">
        <v>5710700</v>
      </c>
    </row>
    <row r="83" spans="1:5" ht="66.95" customHeight="1" x14ac:dyDescent="0.25">
      <c r="A83" s="109" t="s">
        <v>95</v>
      </c>
      <c r="B83" s="87" t="s">
        <v>240</v>
      </c>
      <c r="C83" s="110">
        <v>5710700</v>
      </c>
      <c r="D83" s="110">
        <v>5710700</v>
      </c>
      <c r="E83" s="110">
        <v>5710700</v>
      </c>
    </row>
    <row r="84" spans="1:5" ht="15.75" x14ac:dyDescent="0.25">
      <c r="A84" s="109" t="s">
        <v>96</v>
      </c>
      <c r="B84" s="87"/>
      <c r="C84" s="110">
        <v>34836349</v>
      </c>
      <c r="D84" s="110">
        <v>34325568</v>
      </c>
      <c r="E84" s="110">
        <v>35150094</v>
      </c>
    </row>
    <row r="85" spans="1:5" ht="12.75" x14ac:dyDescent="0.2"/>
    <row r="86" spans="1:5" ht="18" customHeight="1" x14ac:dyDescent="0.2">
      <c r="C86" s="77">
        <f>C84-'разраб 2019'!D44</f>
        <v>0</v>
      </c>
      <c r="D86" s="77">
        <f>D84-'разраб 2020'!D44</f>
        <v>0</v>
      </c>
      <c r="E86" s="77">
        <f>E84-'разраб 2021'!D44</f>
        <v>0</v>
      </c>
    </row>
  </sheetData>
  <mergeCells count="6">
    <mergeCell ref="B4:B6"/>
    <mergeCell ref="A4:A6"/>
    <mergeCell ref="A1:E1"/>
    <mergeCell ref="C4:C6"/>
    <mergeCell ref="D4:D6"/>
    <mergeCell ref="E4:E6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F4" sqref="F4:F5"/>
    </sheetView>
  </sheetViews>
  <sheetFormatPr defaultRowHeight="10.15" customHeight="1" x14ac:dyDescent="0.2"/>
  <cols>
    <col min="1" max="1" width="50.33203125" customWidth="1"/>
    <col min="2" max="3" width="14.83203125" customWidth="1"/>
    <col min="4" max="6" width="30.33203125" customWidth="1"/>
  </cols>
  <sheetData>
    <row r="1" spans="1:6" ht="19.5" customHeight="1" x14ac:dyDescent="0.2">
      <c r="A1" s="121" t="s">
        <v>97</v>
      </c>
      <c r="B1" s="121"/>
      <c r="C1" s="121"/>
      <c r="D1" s="121"/>
      <c r="E1" s="121"/>
      <c r="F1" s="121"/>
    </row>
    <row r="2" spans="1:6" ht="18.75" x14ac:dyDescent="0.2">
      <c r="A2" s="74"/>
      <c r="B2" s="74"/>
      <c r="C2" s="74"/>
      <c r="D2" s="74"/>
      <c r="E2" s="74"/>
      <c r="F2" s="74"/>
    </row>
    <row r="3" spans="1:6" ht="19.5" customHeight="1" x14ac:dyDescent="0.2">
      <c r="A3" s="91"/>
      <c r="B3" s="91"/>
      <c r="C3" s="91"/>
      <c r="D3" s="94">
        <f>D7-'разраб 2019'!D80</f>
        <v>0</v>
      </c>
      <c r="E3" s="94">
        <f>E7-'разраб 2020'!D80</f>
        <v>0</v>
      </c>
      <c r="F3" s="94">
        <f>F7-'разраб 2021'!D80</f>
        <v>0</v>
      </c>
    </row>
    <row r="4" spans="1:6" ht="12.75" customHeight="1" x14ac:dyDescent="0.2">
      <c r="A4" s="122" t="s">
        <v>99</v>
      </c>
      <c r="B4" s="118" t="s">
        <v>100</v>
      </c>
      <c r="C4" s="118" t="s">
        <v>101</v>
      </c>
      <c r="D4" s="122" t="s">
        <v>49</v>
      </c>
      <c r="E4" s="122" t="s">
        <v>199</v>
      </c>
      <c r="F4" s="122" t="s">
        <v>249</v>
      </c>
    </row>
    <row r="5" spans="1:6" ht="12.75" customHeight="1" x14ac:dyDescent="0.2">
      <c r="A5" s="122"/>
      <c r="B5" s="118" t="s">
        <v>100</v>
      </c>
      <c r="C5" s="118" t="s">
        <v>101</v>
      </c>
      <c r="D5" s="122"/>
      <c r="E5" s="122" t="s">
        <v>49</v>
      </c>
      <c r="F5" s="122" t="s">
        <v>49</v>
      </c>
    </row>
    <row r="6" spans="1:6" ht="12.75" hidden="1" x14ac:dyDescent="0.2">
      <c r="A6" s="75"/>
      <c r="B6" s="75"/>
      <c r="C6" s="75"/>
      <c r="D6" s="75"/>
      <c r="E6" s="75"/>
      <c r="F6" s="75"/>
    </row>
    <row r="7" spans="1:6" ht="16.7" customHeight="1" x14ac:dyDescent="0.25">
      <c r="A7" s="85" t="s">
        <v>102</v>
      </c>
      <c r="B7" s="84"/>
      <c r="C7" s="84"/>
      <c r="D7" s="86">
        <v>36794315</v>
      </c>
      <c r="E7" s="86">
        <v>34839861</v>
      </c>
      <c r="F7" s="86">
        <v>35681587</v>
      </c>
    </row>
    <row r="8" spans="1:6" ht="33.4" customHeight="1" x14ac:dyDescent="0.25">
      <c r="A8" s="92" t="s">
        <v>22</v>
      </c>
      <c r="B8" s="84" t="s">
        <v>103</v>
      </c>
      <c r="C8" s="84" t="s">
        <v>104</v>
      </c>
      <c r="D8" s="86">
        <v>15681484</v>
      </c>
      <c r="E8" s="86">
        <v>15361882</v>
      </c>
      <c r="F8" s="86">
        <v>15361882</v>
      </c>
    </row>
    <row r="9" spans="1:6" ht="100.35" customHeight="1" x14ac:dyDescent="0.25">
      <c r="A9" s="93" t="s">
        <v>105</v>
      </c>
      <c r="B9" s="87" t="s">
        <v>103</v>
      </c>
      <c r="C9" s="87" t="s">
        <v>106</v>
      </c>
      <c r="D9" s="88">
        <v>13511084</v>
      </c>
      <c r="E9" s="88">
        <v>13366482</v>
      </c>
      <c r="F9" s="88">
        <v>13366482</v>
      </c>
    </row>
    <row r="10" spans="1:6" ht="83.65" customHeight="1" x14ac:dyDescent="0.25">
      <c r="A10" s="93" t="s">
        <v>107</v>
      </c>
      <c r="B10" s="87" t="s">
        <v>103</v>
      </c>
      <c r="C10" s="87" t="s">
        <v>108</v>
      </c>
      <c r="D10" s="88">
        <v>1019400</v>
      </c>
      <c r="E10" s="88">
        <v>1019400</v>
      </c>
      <c r="F10" s="88">
        <v>1019400</v>
      </c>
    </row>
    <row r="11" spans="1:6" ht="16.7" customHeight="1" x14ac:dyDescent="0.25">
      <c r="A11" s="93" t="s">
        <v>109</v>
      </c>
      <c r="B11" s="87" t="s">
        <v>103</v>
      </c>
      <c r="C11" s="87" t="s">
        <v>110</v>
      </c>
      <c r="D11" s="88">
        <v>275000</v>
      </c>
      <c r="E11" s="88">
        <v>300000</v>
      </c>
      <c r="F11" s="88">
        <v>300000</v>
      </c>
    </row>
    <row r="12" spans="1:6" ht="33.4" customHeight="1" x14ac:dyDescent="0.25">
      <c r="A12" s="93" t="s">
        <v>111</v>
      </c>
      <c r="B12" s="87" t="s">
        <v>103</v>
      </c>
      <c r="C12" s="87" t="s">
        <v>112</v>
      </c>
      <c r="D12" s="88">
        <v>876000</v>
      </c>
      <c r="E12" s="88">
        <v>676000</v>
      </c>
      <c r="F12" s="88">
        <v>676000</v>
      </c>
    </row>
    <row r="13" spans="1:6" ht="66.95" customHeight="1" x14ac:dyDescent="0.25">
      <c r="A13" s="92" t="s">
        <v>42</v>
      </c>
      <c r="B13" s="84" t="s">
        <v>113</v>
      </c>
      <c r="C13" s="84" t="s">
        <v>104</v>
      </c>
      <c r="D13" s="86">
        <v>85000</v>
      </c>
      <c r="E13" s="86">
        <v>80000</v>
      </c>
      <c r="F13" s="86">
        <v>80000</v>
      </c>
    </row>
    <row r="14" spans="1:6" ht="66.95" customHeight="1" x14ac:dyDescent="0.25">
      <c r="A14" s="93" t="s">
        <v>114</v>
      </c>
      <c r="B14" s="87" t="s">
        <v>113</v>
      </c>
      <c r="C14" s="87" t="s">
        <v>115</v>
      </c>
      <c r="D14" s="88">
        <v>85000</v>
      </c>
      <c r="E14" s="88">
        <v>80000</v>
      </c>
      <c r="F14" s="88">
        <v>80000</v>
      </c>
    </row>
    <row r="15" spans="1:6" ht="16.7" customHeight="1" x14ac:dyDescent="0.25">
      <c r="A15" s="92" t="s">
        <v>24</v>
      </c>
      <c r="B15" s="84" t="s">
        <v>106</v>
      </c>
      <c r="C15" s="84" t="s">
        <v>104</v>
      </c>
      <c r="D15" s="86">
        <v>3516860</v>
      </c>
      <c r="E15" s="86">
        <v>2959808</v>
      </c>
      <c r="F15" s="86">
        <v>3021534</v>
      </c>
    </row>
    <row r="16" spans="1:6" ht="16.7" customHeight="1" x14ac:dyDescent="0.25">
      <c r="A16" s="93" t="s">
        <v>250</v>
      </c>
      <c r="B16" s="87" t="s">
        <v>106</v>
      </c>
      <c r="C16" s="87" t="s">
        <v>103</v>
      </c>
      <c r="D16" s="88">
        <v>334000</v>
      </c>
      <c r="E16" s="88"/>
      <c r="F16" s="88"/>
    </row>
    <row r="17" spans="1:6" ht="16.7" customHeight="1" x14ac:dyDescent="0.25">
      <c r="A17" s="93" t="s">
        <v>116</v>
      </c>
      <c r="B17" s="87" t="s">
        <v>106</v>
      </c>
      <c r="C17" s="87" t="s">
        <v>117</v>
      </c>
      <c r="D17" s="88">
        <v>768341</v>
      </c>
      <c r="E17" s="88">
        <v>500000</v>
      </c>
      <c r="F17" s="88">
        <v>500000</v>
      </c>
    </row>
    <row r="18" spans="1:6" ht="33.4" customHeight="1" x14ac:dyDescent="0.25">
      <c r="A18" s="93" t="s">
        <v>118</v>
      </c>
      <c r="B18" s="87" t="s">
        <v>106</v>
      </c>
      <c r="C18" s="87" t="s">
        <v>115</v>
      </c>
      <c r="D18" s="88">
        <v>2314519</v>
      </c>
      <c r="E18" s="88">
        <v>2359808</v>
      </c>
      <c r="F18" s="88">
        <v>2421534</v>
      </c>
    </row>
    <row r="19" spans="1:6" ht="33.4" customHeight="1" x14ac:dyDescent="0.25">
      <c r="A19" s="93" t="s">
        <v>195</v>
      </c>
      <c r="B19" s="87" t="s">
        <v>106</v>
      </c>
      <c r="C19" s="87" t="s">
        <v>196</v>
      </c>
      <c r="D19" s="88">
        <v>100000</v>
      </c>
      <c r="E19" s="88">
        <v>100000</v>
      </c>
      <c r="F19" s="88">
        <v>100000</v>
      </c>
    </row>
    <row r="20" spans="1:6" ht="33.4" customHeight="1" x14ac:dyDescent="0.25">
      <c r="A20" s="92" t="s">
        <v>26</v>
      </c>
      <c r="B20" s="84" t="s">
        <v>119</v>
      </c>
      <c r="C20" s="84" t="s">
        <v>104</v>
      </c>
      <c r="D20" s="86">
        <v>12257571</v>
      </c>
      <c r="E20" s="86">
        <v>10483571</v>
      </c>
      <c r="F20" s="86">
        <v>10483571</v>
      </c>
    </row>
    <row r="21" spans="1:6" ht="16.7" customHeight="1" x14ac:dyDescent="0.25">
      <c r="A21" s="93" t="s">
        <v>120</v>
      </c>
      <c r="B21" s="87" t="s">
        <v>119</v>
      </c>
      <c r="C21" s="87" t="s">
        <v>103</v>
      </c>
      <c r="D21" s="88">
        <v>2955200</v>
      </c>
      <c r="E21" s="88">
        <v>1595200</v>
      </c>
      <c r="F21" s="88">
        <v>1595200</v>
      </c>
    </row>
    <row r="22" spans="1:6" ht="16.7" customHeight="1" x14ac:dyDescent="0.25">
      <c r="A22" s="93" t="s">
        <v>121</v>
      </c>
      <c r="B22" s="87" t="s">
        <v>119</v>
      </c>
      <c r="C22" s="87" t="s">
        <v>122</v>
      </c>
      <c r="D22" s="88">
        <v>800000</v>
      </c>
      <c r="E22" s="88">
        <v>800000</v>
      </c>
      <c r="F22" s="88">
        <v>800000</v>
      </c>
    </row>
    <row r="23" spans="1:6" ht="16.7" customHeight="1" x14ac:dyDescent="0.25">
      <c r="A23" s="93" t="s">
        <v>123</v>
      </c>
      <c r="B23" s="87" t="s">
        <v>119</v>
      </c>
      <c r="C23" s="87" t="s">
        <v>113</v>
      </c>
      <c r="D23" s="88">
        <v>8502371</v>
      </c>
      <c r="E23" s="88">
        <v>8088371</v>
      </c>
      <c r="F23" s="88">
        <v>8088371</v>
      </c>
    </row>
    <row r="24" spans="1:6" ht="16.7" customHeight="1" x14ac:dyDescent="0.25">
      <c r="A24" s="92" t="s">
        <v>27</v>
      </c>
      <c r="B24" s="84" t="s">
        <v>124</v>
      </c>
      <c r="C24" s="84" t="s">
        <v>104</v>
      </c>
      <c r="D24" s="86">
        <v>5020700</v>
      </c>
      <c r="E24" s="86">
        <v>5020700</v>
      </c>
      <c r="F24" s="86">
        <v>5020700</v>
      </c>
    </row>
    <row r="25" spans="1:6" ht="33.4" customHeight="1" x14ac:dyDescent="0.25">
      <c r="A25" s="93" t="s">
        <v>125</v>
      </c>
      <c r="B25" s="87" t="s">
        <v>124</v>
      </c>
      <c r="C25" s="87" t="s">
        <v>115</v>
      </c>
      <c r="D25" s="88">
        <v>5020700</v>
      </c>
      <c r="E25" s="88">
        <v>5020700</v>
      </c>
      <c r="F25" s="88">
        <v>5020700</v>
      </c>
    </row>
    <row r="26" spans="1:6" ht="16.7" customHeight="1" x14ac:dyDescent="0.25">
      <c r="A26" s="92" t="s">
        <v>31</v>
      </c>
      <c r="B26" s="84" t="s">
        <v>126</v>
      </c>
      <c r="C26" s="84" t="s">
        <v>104</v>
      </c>
      <c r="D26" s="86">
        <v>232700</v>
      </c>
      <c r="E26" s="86">
        <v>213900</v>
      </c>
      <c r="F26" s="86">
        <v>213900</v>
      </c>
    </row>
    <row r="27" spans="1:6" ht="16.7" customHeight="1" x14ac:dyDescent="0.25">
      <c r="A27" s="93" t="s">
        <v>127</v>
      </c>
      <c r="B27" s="87" t="s">
        <v>126</v>
      </c>
      <c r="C27" s="87" t="s">
        <v>103</v>
      </c>
      <c r="D27" s="88">
        <v>207700</v>
      </c>
      <c r="E27" s="88">
        <v>213900</v>
      </c>
      <c r="F27" s="88">
        <v>213900</v>
      </c>
    </row>
    <row r="28" spans="1:6" ht="33.4" customHeight="1" x14ac:dyDescent="0.25">
      <c r="A28" s="93" t="s">
        <v>251</v>
      </c>
      <c r="B28" s="87" t="s">
        <v>126</v>
      </c>
      <c r="C28" s="87" t="s">
        <v>113</v>
      </c>
      <c r="D28" s="88">
        <v>25000</v>
      </c>
      <c r="E28" s="88"/>
      <c r="F28" s="88"/>
    </row>
    <row r="29" spans="1:6" ht="33.4" customHeight="1" x14ac:dyDescent="0.25">
      <c r="A29" s="92" t="s">
        <v>193</v>
      </c>
      <c r="B29" s="84" t="s">
        <v>148</v>
      </c>
      <c r="C29" s="84" t="s">
        <v>104</v>
      </c>
      <c r="D29" s="86"/>
      <c r="E29" s="86">
        <v>720000</v>
      </c>
      <c r="F29" s="86">
        <v>1500000</v>
      </c>
    </row>
    <row r="30" spans="1:6" ht="33.4" customHeight="1" x14ac:dyDescent="0.25">
      <c r="A30" s="93" t="s">
        <v>194</v>
      </c>
      <c r="B30" s="87" t="s">
        <v>148</v>
      </c>
      <c r="C30" s="87" t="s">
        <v>148</v>
      </c>
      <c r="D30" s="88"/>
      <c r="E30" s="88">
        <v>720000</v>
      </c>
      <c r="F30" s="88">
        <v>1500000</v>
      </c>
    </row>
    <row r="31" spans="1:6" ht="12.75" x14ac:dyDescent="0.2"/>
  </sheetData>
  <mergeCells count="7">
    <mergeCell ref="A1:F1"/>
    <mergeCell ref="E4:E5"/>
    <mergeCell ref="F4:F5"/>
    <mergeCell ref="D4:D5"/>
    <mergeCell ref="C4:C5"/>
    <mergeCell ref="B4:B5"/>
    <mergeCell ref="A4:A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B1" workbookViewId="0">
      <selection activeCell="D5" sqref="D5:F10"/>
    </sheetView>
  </sheetViews>
  <sheetFormatPr defaultRowHeight="15.75" customHeight="1" x14ac:dyDescent="0.2"/>
  <cols>
    <col min="1" max="1" width="10.33203125" hidden="1" customWidth="1"/>
    <col min="2" max="2" width="45.1640625" customWidth="1"/>
    <col min="3" max="3" width="80.1640625" customWidth="1"/>
    <col min="4" max="6" width="20.33203125" bestFit="1" customWidth="1"/>
  </cols>
  <sheetData>
    <row r="1" spans="1:6" ht="12.75" x14ac:dyDescent="0.2"/>
    <row r="2" spans="1:6" ht="19.5" customHeight="1" x14ac:dyDescent="0.3">
      <c r="A2" s="127" t="s">
        <v>33</v>
      </c>
      <c r="B2" s="127"/>
      <c r="C2" s="127"/>
      <c r="D2" s="127"/>
      <c r="E2" s="127"/>
      <c r="F2" s="127"/>
    </row>
    <row r="3" spans="1:6" ht="12.75" x14ac:dyDescent="0.2"/>
    <row r="4" spans="1:6" ht="16.7" customHeight="1" x14ac:dyDescent="0.2">
      <c r="A4" s="78"/>
      <c r="B4" s="78"/>
      <c r="C4" s="78"/>
      <c r="D4" s="78"/>
      <c r="E4" s="78"/>
      <c r="F4" s="78" t="s">
        <v>98</v>
      </c>
    </row>
    <row r="5" spans="1:6" ht="12.75" customHeight="1" x14ac:dyDescent="0.2">
      <c r="A5" s="128" t="s">
        <v>132</v>
      </c>
      <c r="B5" s="124" t="s">
        <v>133</v>
      </c>
      <c r="C5" s="126" t="s">
        <v>99</v>
      </c>
      <c r="D5" s="126" t="s">
        <v>49</v>
      </c>
      <c r="E5" s="124" t="s">
        <v>199</v>
      </c>
      <c r="F5" s="124" t="s">
        <v>249</v>
      </c>
    </row>
    <row r="6" spans="1:6" ht="12.75" customHeight="1" x14ac:dyDescent="0.2">
      <c r="A6" s="128"/>
      <c r="B6" s="125"/>
      <c r="C6" s="126"/>
      <c r="D6" s="126"/>
      <c r="E6" s="125"/>
      <c r="F6" s="125"/>
    </row>
    <row r="7" spans="1:6" ht="15.75" hidden="1" customHeight="1" x14ac:dyDescent="0.25">
      <c r="A7" s="80"/>
      <c r="B7" s="96"/>
      <c r="C7" s="97"/>
      <c r="D7" s="98"/>
      <c r="E7" s="98"/>
      <c r="F7" s="98"/>
    </row>
    <row r="8" spans="1:6" ht="39" customHeight="1" x14ac:dyDescent="0.3">
      <c r="A8" s="81"/>
      <c r="B8" s="99" t="s">
        <v>134</v>
      </c>
      <c r="C8" s="100" t="s">
        <v>141</v>
      </c>
      <c r="D8" s="89">
        <v>-34836349</v>
      </c>
      <c r="E8" s="89">
        <v>-34325568</v>
      </c>
      <c r="F8" s="89">
        <v>-35150094</v>
      </c>
    </row>
    <row r="9" spans="1:6" ht="39" customHeight="1" x14ac:dyDescent="0.3">
      <c r="A9" s="81"/>
      <c r="B9" s="99" t="s">
        <v>135</v>
      </c>
      <c r="C9" s="100" t="s">
        <v>142</v>
      </c>
      <c r="D9" s="89">
        <v>36794315</v>
      </c>
      <c r="E9" s="89">
        <v>34839861</v>
      </c>
      <c r="F9" s="89">
        <v>35681587</v>
      </c>
    </row>
    <row r="10" spans="1:6" ht="39" customHeight="1" x14ac:dyDescent="0.35">
      <c r="A10" s="81"/>
      <c r="B10" s="101"/>
      <c r="C10" s="102" t="s">
        <v>102</v>
      </c>
      <c r="D10" s="90">
        <v>1957966</v>
      </c>
      <c r="E10" s="90">
        <v>514293</v>
      </c>
      <c r="F10" s="90">
        <v>531493</v>
      </c>
    </row>
    <row r="12" spans="1:6" ht="15.75" customHeight="1" x14ac:dyDescent="0.2">
      <c r="D12" s="77">
        <f>D8+'разраб 2019'!D44</f>
        <v>0</v>
      </c>
      <c r="E12" s="77">
        <f>E8+'разраб 2020'!D44</f>
        <v>0</v>
      </c>
      <c r="F12" s="77">
        <f>F8+'разраб 2021'!D44</f>
        <v>0</v>
      </c>
    </row>
    <row r="13" spans="1:6" ht="15.75" customHeight="1" x14ac:dyDescent="0.2">
      <c r="D13" s="77">
        <f>D9-'разраб 2019'!D80</f>
        <v>0</v>
      </c>
      <c r="E13" s="77">
        <f>E9-'разраб 2020'!D80</f>
        <v>0</v>
      </c>
      <c r="F13" s="77">
        <f>F9-'разраб 2021'!D80</f>
        <v>0</v>
      </c>
    </row>
  </sheetData>
  <mergeCells count="7">
    <mergeCell ref="A2:F2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разраб 2019</vt:lpstr>
      <vt:lpstr>разраб 2020</vt:lpstr>
      <vt:lpstr>разраб 2021</vt:lpstr>
      <vt:lpstr>ДОХОДЫ ПЕРВОНАЧ</vt:lpstr>
      <vt:lpstr>РАСХОДЫ ПЕРВОНАЧ</vt:lpstr>
      <vt:lpstr>источники первонач</vt:lpstr>
      <vt:lpstr>доходы март</vt:lpstr>
      <vt:lpstr>расходы март</vt:lpstr>
      <vt:lpstr>источники март</vt:lpstr>
      <vt:lpstr>доходы ноябрь</vt:lpstr>
      <vt:lpstr>расходы ноябрь</vt:lpstr>
      <vt:lpstr>источники ноябрь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Пользователь</cp:lastModifiedBy>
  <cp:lastPrinted>2019-11-16T10:16:22Z</cp:lastPrinted>
  <dcterms:created xsi:type="dcterms:W3CDTF">2004-10-11T06:47:09Z</dcterms:created>
  <dcterms:modified xsi:type="dcterms:W3CDTF">2019-11-18T08:46:22Z</dcterms:modified>
</cp:coreProperties>
</file>